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Watson\Desktop\"/>
    </mc:Choice>
  </mc:AlternateContent>
  <xr:revisionPtr revIDLastSave="0" documentId="8_{1445E979-5EE1-49A6-A771-E35DE0541DF8}" xr6:coauthVersionLast="47" xr6:coauthVersionMax="47" xr10:uidLastSave="{00000000-0000-0000-0000-000000000000}"/>
  <bookViews>
    <workbookView xWindow="-120" yWindow="-120" windowWidth="29040" windowHeight="15840"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4 Final Allocations" sheetId="4" state="hidden" r:id="rId9"/>
    <sheet name="lookups" sheetId="3" state="hidden" r:id="rId10"/>
  </sheets>
  <definedNames>
    <definedName name="_xlnm._FilterDatabase" localSheetId="7" hidden="1">'SWBL Tool'!$A$11:$T$83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'FY24 Final Allocations'!$A$1:$D$54</definedName>
    <definedName name="_xlnm.Print_Area" localSheetId="7">'SWBL Tool'!$A$1:$U$92</definedName>
    <definedName name="_xlnm.Print_Titles" localSheetId="0">'A-Contracts-Partnerships Matrix'!$1:$6</definedName>
    <definedName name="_xlnm.Print_Titles" localSheetId="4">'D- Optional-County Adm Budget'!$1:$8</definedName>
    <definedName name="_xlnm.Print_Titles" localSheetId="7">'SWBL Tool'!$1:$11</definedName>
    <definedName name="State">'FY24 Final Allocations'!$A$2:$A$54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O16" i="3"/>
  <c r="O9" i="3"/>
  <c r="D28" i="2"/>
  <c r="C28" i="2"/>
  <c r="D27" i="2"/>
  <c r="C27" i="2"/>
  <c r="E12" i="10" l="1"/>
  <c r="E22" i="10"/>
  <c r="E18" i="10"/>
  <c r="N8" i="11" l="1"/>
  <c r="N83" i="11"/>
  <c r="O83" i="11" s="1"/>
  <c r="N82" i="11"/>
  <c r="O82" i="11" s="1"/>
  <c r="N81" i="11"/>
  <c r="O81" i="11" s="1"/>
  <c r="N80" i="11"/>
  <c r="O80" i="11" s="1"/>
  <c r="N79" i="11"/>
  <c r="O79" i="11" s="1"/>
  <c r="N78" i="11"/>
  <c r="O78" i="11" s="1"/>
  <c r="N77" i="11"/>
  <c r="O77" i="11" s="1"/>
  <c r="N76" i="11"/>
  <c r="O76" i="11" s="1"/>
  <c r="N75" i="11"/>
  <c r="O75" i="11" s="1"/>
  <c r="N74" i="11"/>
  <c r="O74" i="11" s="1"/>
  <c r="N73" i="11"/>
  <c r="O73" i="11" s="1"/>
  <c r="N72" i="11"/>
  <c r="O72" i="11" s="1"/>
  <c r="N71" i="11"/>
  <c r="O71" i="11" s="1"/>
  <c r="N70" i="11"/>
  <c r="O70" i="11" s="1"/>
  <c r="N69" i="11"/>
  <c r="O69" i="11" s="1"/>
  <c r="N68" i="11"/>
  <c r="O68" i="11" s="1"/>
  <c r="N67" i="11"/>
  <c r="O67" i="11" s="1"/>
  <c r="N66" i="11"/>
  <c r="O66" i="11" s="1"/>
  <c r="N65" i="11"/>
  <c r="O65" i="11" s="1"/>
  <c r="N64" i="11"/>
  <c r="O64" i="11" s="1"/>
  <c r="N63" i="11"/>
  <c r="O63" i="11" s="1"/>
  <c r="N62" i="11"/>
  <c r="O62" i="11" s="1"/>
  <c r="N61" i="11"/>
  <c r="O61" i="11" s="1"/>
  <c r="N60" i="11"/>
  <c r="O60" i="11" s="1"/>
  <c r="N59" i="11"/>
  <c r="O59" i="11" s="1"/>
  <c r="N58" i="11"/>
  <c r="O58" i="11" s="1"/>
  <c r="N57" i="11"/>
  <c r="O57" i="11" s="1"/>
  <c r="N56" i="11"/>
  <c r="O56" i="11" s="1"/>
  <c r="N55" i="11"/>
  <c r="O55" i="11" s="1"/>
  <c r="N54" i="11"/>
  <c r="O54" i="11" s="1"/>
  <c r="N53" i="11"/>
  <c r="O53" i="11" s="1"/>
  <c r="N52" i="11"/>
  <c r="O52" i="11" s="1"/>
  <c r="N51" i="11"/>
  <c r="O51" i="11" s="1"/>
  <c r="N50" i="11"/>
  <c r="O50" i="11" s="1"/>
  <c r="N49" i="11"/>
  <c r="O49" i="11" s="1"/>
  <c r="N48" i="11"/>
  <c r="O48" i="11" s="1"/>
  <c r="N47" i="11"/>
  <c r="O47" i="11" s="1"/>
  <c r="N46" i="11"/>
  <c r="O46" i="11" s="1"/>
  <c r="N45" i="11"/>
  <c r="O45" i="11" s="1"/>
  <c r="N44" i="11"/>
  <c r="O44" i="11" s="1"/>
  <c r="N43" i="11"/>
  <c r="O43" i="11" s="1"/>
  <c r="N42" i="11"/>
  <c r="O42" i="11" s="1"/>
  <c r="N41" i="11"/>
  <c r="O41" i="11" s="1"/>
  <c r="N40" i="11"/>
  <c r="O40" i="11" s="1"/>
  <c r="N39" i="11"/>
  <c r="O39" i="11" s="1"/>
  <c r="N38" i="11"/>
  <c r="O38" i="11" s="1"/>
  <c r="N37" i="11"/>
  <c r="O37" i="11" s="1"/>
  <c r="N36" i="11"/>
  <c r="O36" i="11" s="1"/>
  <c r="N35" i="11"/>
  <c r="O35" i="11" s="1"/>
  <c r="N34" i="11"/>
  <c r="O34" i="11" s="1"/>
  <c r="N33" i="11"/>
  <c r="O33" i="11" s="1"/>
  <c r="N32" i="11"/>
  <c r="O32" i="11" s="1"/>
  <c r="N31" i="11"/>
  <c r="O31" i="11" s="1"/>
  <c r="N30" i="11"/>
  <c r="O30" i="11" s="1"/>
  <c r="N29" i="11"/>
  <c r="O29" i="11" s="1"/>
  <c r="N28" i="11"/>
  <c r="O28" i="11" s="1"/>
  <c r="N27" i="11"/>
  <c r="O27" i="11" s="1"/>
  <c r="N26" i="11"/>
  <c r="O26" i="11" s="1"/>
  <c r="N25" i="11"/>
  <c r="O25" i="11" s="1"/>
  <c r="N24" i="11"/>
  <c r="O24" i="11" s="1"/>
  <c r="N23" i="11"/>
  <c r="O23" i="11" s="1"/>
  <c r="N22" i="11"/>
  <c r="O22" i="11" s="1"/>
  <c r="N21" i="11"/>
  <c r="O21" i="11" s="1"/>
  <c r="N20" i="11"/>
  <c r="O20" i="11" s="1"/>
  <c r="N19" i="11"/>
  <c r="O19" i="11" s="1"/>
  <c r="N18" i="11"/>
  <c r="O18" i="11" s="1"/>
  <c r="N17" i="11"/>
  <c r="O17" i="11" s="1"/>
  <c r="N16" i="11"/>
  <c r="O16" i="11" s="1"/>
  <c r="N14" i="11"/>
  <c r="O14" i="11" s="1"/>
  <c r="P14" i="11" s="1"/>
  <c r="T14" i="11" s="1"/>
  <c r="N13" i="11"/>
  <c r="O13" i="11" s="1"/>
  <c r="P13" i="11" s="1"/>
  <c r="T13" i="11" s="1"/>
  <c r="N12" i="11"/>
  <c r="O12" i="11" s="1"/>
  <c r="P12" i="11" s="1"/>
  <c r="T12" i="11" s="1"/>
  <c r="N15" i="11"/>
  <c r="O15" i="11" s="1"/>
  <c r="F6" i="7"/>
  <c r="E6" i="7"/>
  <c r="D6" i="7"/>
  <c r="B6" i="7"/>
  <c r="S5" i="11"/>
  <c r="R5" i="11"/>
  <c r="I5" i="11"/>
  <c r="S8" i="11"/>
  <c r="R8" i="11"/>
  <c r="I8" i="11"/>
  <c r="S7" i="11"/>
  <c r="R7" i="11"/>
  <c r="I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N7" i="11" l="1"/>
  <c r="N5" i="11"/>
  <c r="S92" i="11"/>
  <c r="R92" i="11"/>
  <c r="I92" i="11"/>
  <c r="S91" i="11"/>
  <c r="R91" i="11"/>
  <c r="I91" i="11"/>
  <c r="S89" i="11"/>
  <c r="R89" i="11"/>
  <c r="I89" i="11"/>
  <c r="P83" i="11"/>
  <c r="T83" i="11" s="1"/>
  <c r="P82" i="11"/>
  <c r="T82" i="11" s="1"/>
  <c r="P81" i="11"/>
  <c r="T81" i="11" s="1"/>
  <c r="P80" i="11"/>
  <c r="T80" i="11" s="1"/>
  <c r="P79" i="11"/>
  <c r="T79" i="11" s="1"/>
  <c r="P78" i="11"/>
  <c r="T78" i="11" s="1"/>
  <c r="P77" i="11"/>
  <c r="T77" i="11" s="1"/>
  <c r="P76" i="11"/>
  <c r="T76" i="11" s="1"/>
  <c r="P75" i="11"/>
  <c r="T75" i="11" s="1"/>
  <c r="P74" i="11"/>
  <c r="T74" i="11" s="1"/>
  <c r="P73" i="11"/>
  <c r="T73" i="11" s="1"/>
  <c r="P72" i="11"/>
  <c r="T72" i="11" s="1"/>
  <c r="P71" i="11"/>
  <c r="T71" i="11" s="1"/>
  <c r="P70" i="11"/>
  <c r="T70" i="11" s="1"/>
  <c r="P69" i="11"/>
  <c r="T69" i="11" s="1"/>
  <c r="P68" i="11"/>
  <c r="T68" i="11" s="1"/>
  <c r="P67" i="11"/>
  <c r="T67" i="11" s="1"/>
  <c r="P66" i="11"/>
  <c r="T66" i="11" s="1"/>
  <c r="P65" i="11"/>
  <c r="T65" i="11" s="1"/>
  <c r="P64" i="11"/>
  <c r="T64" i="11" s="1"/>
  <c r="P63" i="11"/>
  <c r="T63" i="11" s="1"/>
  <c r="P62" i="11"/>
  <c r="T62" i="11" s="1"/>
  <c r="P61" i="11"/>
  <c r="T61" i="11" s="1"/>
  <c r="P60" i="11"/>
  <c r="T60" i="11" s="1"/>
  <c r="P59" i="11"/>
  <c r="T59" i="11" s="1"/>
  <c r="P58" i="11"/>
  <c r="T58" i="11" s="1"/>
  <c r="P57" i="11"/>
  <c r="T57" i="11" s="1"/>
  <c r="P56" i="11"/>
  <c r="T56" i="11" s="1"/>
  <c r="P55" i="11"/>
  <c r="T55" i="11" s="1"/>
  <c r="P54" i="11"/>
  <c r="T54" i="11" s="1"/>
  <c r="P53" i="11"/>
  <c r="T53" i="11" s="1"/>
  <c r="P52" i="11"/>
  <c r="T52" i="11" s="1"/>
  <c r="P51" i="11"/>
  <c r="T51" i="11" s="1"/>
  <c r="P50" i="11"/>
  <c r="T50" i="11" s="1"/>
  <c r="P49" i="11"/>
  <c r="T49" i="11" s="1"/>
  <c r="P48" i="11"/>
  <c r="T48" i="11" s="1"/>
  <c r="P47" i="11"/>
  <c r="T47" i="11" s="1"/>
  <c r="P46" i="11"/>
  <c r="T46" i="11" s="1"/>
  <c r="P45" i="11"/>
  <c r="T45" i="11" s="1"/>
  <c r="P44" i="11"/>
  <c r="T44" i="11" s="1"/>
  <c r="P43" i="11"/>
  <c r="T43" i="11" s="1"/>
  <c r="P42" i="11"/>
  <c r="T42" i="11" s="1"/>
  <c r="P41" i="11"/>
  <c r="T41" i="11" s="1"/>
  <c r="P40" i="11"/>
  <c r="T40" i="11" s="1"/>
  <c r="P39" i="11"/>
  <c r="T39" i="11" s="1"/>
  <c r="P38" i="11"/>
  <c r="T38" i="11" s="1"/>
  <c r="P37" i="11"/>
  <c r="T37" i="11" s="1"/>
  <c r="P36" i="11"/>
  <c r="T36" i="11" s="1"/>
  <c r="P35" i="11"/>
  <c r="T35" i="11" s="1"/>
  <c r="P34" i="11"/>
  <c r="T34" i="11" s="1"/>
  <c r="P33" i="11"/>
  <c r="T33" i="11" s="1"/>
  <c r="P32" i="11"/>
  <c r="T32" i="11" s="1"/>
  <c r="P31" i="11"/>
  <c r="T31" i="11" s="1"/>
  <c r="P30" i="11"/>
  <c r="T30" i="11" s="1"/>
  <c r="P29" i="11"/>
  <c r="T29" i="11" s="1"/>
  <c r="P28" i="11"/>
  <c r="T28" i="11" s="1"/>
  <c r="P27" i="11"/>
  <c r="T27" i="11" s="1"/>
  <c r="P26" i="11"/>
  <c r="T26" i="11" s="1"/>
  <c r="P25" i="11"/>
  <c r="T25" i="11" s="1"/>
  <c r="P24" i="11"/>
  <c r="T24" i="11" s="1"/>
  <c r="P23" i="11"/>
  <c r="T23" i="11" s="1"/>
  <c r="P22" i="11"/>
  <c r="T22" i="11" s="1"/>
  <c r="P21" i="11"/>
  <c r="T21" i="11" s="1"/>
  <c r="P20" i="11"/>
  <c r="T20" i="11" s="1"/>
  <c r="P19" i="11"/>
  <c r="T19" i="11" s="1"/>
  <c r="P18" i="11"/>
  <c r="P16" i="11"/>
  <c r="T16" i="11" s="1"/>
  <c r="P15" i="11"/>
  <c r="T15" i="11" s="1"/>
  <c r="P17" i="11" l="1"/>
  <c r="T17" i="11" s="1"/>
  <c r="O7" i="11"/>
  <c r="O8" i="11"/>
  <c r="O5" i="11"/>
  <c r="T18" i="11"/>
  <c r="P8" i="11"/>
  <c r="O89" i="11"/>
  <c r="O91" i="11"/>
  <c r="O92" i="11"/>
  <c r="P5" i="11" l="1"/>
  <c r="T7" i="11"/>
  <c r="T91" i="11"/>
  <c r="P91" i="11"/>
  <c r="P7" i="11"/>
  <c r="T8" i="11"/>
  <c r="T5" i="11"/>
  <c r="P92" i="11"/>
  <c r="P89" i="11"/>
  <c r="T92" i="11" l="1"/>
  <c r="T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X27" i="5" s="1"/>
  <c r="Q27" i="5"/>
  <c r="P27" i="5"/>
  <c r="O27" i="5"/>
  <c r="N27" i="5"/>
  <c r="R27" i="5" s="1"/>
  <c r="X86" i="5" l="1"/>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T4" i="5" l="1"/>
  <c r="V4" i="5"/>
  <c r="O4" i="5"/>
  <c r="U4" i="5"/>
  <c r="W4" i="5"/>
  <c r="Q4" i="5"/>
  <c r="P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F4" i="5" s="1"/>
  <c r="C5" i="2"/>
  <c r="C9" i="2" l="1"/>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C23" i="1"/>
  <c r="D38" i="1"/>
  <c r="D37" i="1"/>
  <c r="D36" i="1"/>
  <c r="D35" i="1"/>
  <c r="D30" i="1"/>
  <c r="D15" i="1"/>
  <c r="D14" i="1"/>
  <c r="D13" i="1"/>
  <c r="D12" i="1"/>
  <c r="D11" i="1"/>
  <c r="D10" i="1"/>
  <c r="D6" i="1"/>
  <c r="O3" i="3" l="1"/>
  <c r="O5" i="3" s="1"/>
  <c r="E9" i="2" s="1"/>
  <c r="O15" i="3"/>
  <c r="C32" i="1"/>
  <c r="B32" i="1"/>
  <c r="D19" i="1"/>
  <c r="D23" i="1"/>
  <c r="O8" i="3" l="1"/>
  <c r="D5" i="2"/>
  <c r="D6" i="2" s="1"/>
  <c r="D7" i="2" s="1"/>
  <c r="O17" i="3"/>
  <c r="O18" i="3" s="1"/>
  <c r="D11" i="2" s="1"/>
  <c r="O10" i="3"/>
  <c r="D32" i="1"/>
  <c r="C40" i="1"/>
  <c r="B40" i="1"/>
  <c r="O11" i="3" l="1"/>
  <c r="D10" i="2" s="1"/>
  <c r="D9" i="2"/>
  <c r="E5" i="2"/>
  <c r="D40" i="1"/>
  <c r="F5" i="2"/>
  <c r="O19" i="3"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<sst xmlns="http://schemas.openxmlformats.org/spreadsheetml/2006/main" count="405" uniqueCount="333">
  <si>
    <t>Expense Category</t>
  </si>
  <si>
    <t>Non-Federal Share</t>
  </si>
  <si>
    <t>Federal Share</t>
  </si>
  <si>
    <t>Total</t>
  </si>
  <si>
    <t>I.  Direct Program and Admin Costs</t>
  </si>
  <si>
    <t>Salary/Wages (State agency only)</t>
  </si>
  <si>
    <t>Non-capital equipment</t>
  </si>
  <si>
    <t>Materials</t>
  </si>
  <si>
    <t>Travel</t>
  </si>
  <si>
    <t>Building Space</t>
  </si>
  <si>
    <t>Equipment and other capital expenditures</t>
  </si>
  <si>
    <t>Subtotal - State agency costs only</t>
  </si>
  <si>
    <t>Total Direct Program and Admin Costs</t>
  </si>
  <si>
    <t>III. In-kind contribution</t>
  </si>
  <si>
    <t>State in-kind contribution</t>
  </si>
  <si>
    <t>Total Administrative Costs</t>
  </si>
  <si>
    <t>IV. Participant Reimbursements</t>
  </si>
  <si>
    <t>State Agency Cost for Dependent Care</t>
  </si>
  <si>
    <t>Total Participant Reimbursements</t>
  </si>
  <si>
    <t>V. Total Costs</t>
  </si>
  <si>
    <t>Fiscal Year</t>
  </si>
  <si>
    <t>Funding Sources</t>
  </si>
  <si>
    <t>Allocation or Target</t>
  </si>
  <si>
    <t>Percent of Allocation Planned Use</t>
  </si>
  <si>
    <t>100 Percent Federal Grant</t>
  </si>
  <si>
    <t>ABAWD Pledge Grant, if applicable</t>
  </si>
  <si>
    <t>50 Percent Administrative</t>
  </si>
  <si>
    <t>50 Percent Participant Reimbursements</t>
  </si>
  <si>
    <t>Total 50 Percent Federal Target</t>
  </si>
  <si>
    <t>FY2020</t>
  </si>
  <si>
    <t>FY2021</t>
  </si>
  <si>
    <t>FY2022</t>
  </si>
  <si>
    <t>FY2023</t>
  </si>
  <si>
    <t>FY2024</t>
  </si>
  <si>
    <t>FY2025</t>
  </si>
  <si>
    <t>State Name (choose from drop down list)</t>
  </si>
  <si>
    <t>Total Fiscal Year Plan Funding</t>
  </si>
  <si>
    <t>Total 50 Percent Funds</t>
  </si>
  <si>
    <t>Source type</t>
  </si>
  <si>
    <t>Federal</t>
  </si>
  <si>
    <t>NonFederal</t>
  </si>
  <si>
    <t>Non-Federal</t>
  </si>
  <si>
    <t>STATE</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</si>
  <si>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</si>
  <si>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</si>
  <si>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</si>
  <si>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</si>
  <si>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</si>
  <si>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</si>
  <si>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</si>
  <si>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</si>
  <si>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</si>
  <si>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</si>
  <si>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</si>
  <si>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</si>
  <si>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</si>
  <si>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</si>
  <si>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</si>
  <si>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</si>
  <si>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</si>
  <si>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</si>
  <si>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</si>
  <si>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</si>
  <si>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</si>
  <si>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</si>
  <si>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</si>
  <si>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</si>
  <si>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</si>
  <si>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</si>
  <si>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</si>
  <si>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</si>
  <si>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</si>
  <si>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</si>
  <si>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</si>
  <si>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</si>
  <si>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</si>
  <si>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</si>
  <si>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</si>
  <si>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</si>
  <si>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</si>
  <si>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</si>
  <si>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</si>
  <si>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</si>
  <si>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</si>
  <si>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</si>
  <si>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</si>
  <si>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</si>
  <si>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</si>
  <si>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</si>
  <si>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</si>
  <si>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</si>
  <si>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</si>
  <si>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</si>
  <si>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</si>
  <si>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</si>
  <si>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</si>
  <si>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100 Percent Federal - Additional Funds</t>
  </si>
  <si>
    <t>Total Admin Costs</t>
  </si>
  <si>
    <t>Total Budget</t>
  </si>
  <si>
    <t>Percent of Overall Budget</t>
  </si>
  <si>
    <t>Proposed Number of Participants</t>
  </si>
  <si>
    <t>Total Contracts/Partnerships</t>
  </si>
  <si>
    <t xml:space="preserve"> Partner or Contractor Name</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</si>
  <si>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</si>
  <si>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</si>
  <si>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Total - All 100 Percent Funds</t>
  </si>
  <si>
    <t>ITO E&amp;T - 75 percent
Yes or No</t>
  </si>
  <si>
    <t>Section A: Contracts and Partnership Matrix</t>
  </si>
  <si>
    <t>Section B - Operating Budget</t>
  </si>
  <si>
    <t>Section C - SNAP Employment and Training Funding Sources</t>
  </si>
  <si>
    <t>100 Percent Funding Allocation</t>
  </si>
  <si>
    <t>50/50 Admin Funding Allocation</t>
  </si>
  <si>
    <t>50/50 Participant Reimbursement Costs</t>
  </si>
  <si>
    <t>Total County Budget</t>
  </si>
  <si>
    <t>County Name</t>
  </si>
  <si>
    <t>Totals</t>
  </si>
  <si>
    <t>SJS</t>
  </si>
  <si>
    <t>JST</t>
  </si>
  <si>
    <t>JR</t>
  </si>
  <si>
    <t>SET</t>
  </si>
  <si>
    <t>W</t>
  </si>
  <si>
    <t>EPB</t>
  </si>
  <si>
    <t>EPC</t>
  </si>
  <si>
    <t>EPEL</t>
  </si>
  <si>
    <t>EPIE</t>
  </si>
  <si>
    <t>EPWRT</t>
  </si>
  <si>
    <t>EPO</t>
  </si>
  <si>
    <t>WBLI</t>
  </si>
  <si>
    <t>WBLOJT</t>
  </si>
  <si>
    <t>WBLO</t>
  </si>
  <si>
    <t>E&amp;T Component Acronym</t>
  </si>
  <si>
    <t>County Addendum - E&amp;T Components by County</t>
  </si>
  <si>
    <t>Total Participants by Component</t>
  </si>
  <si>
    <t>Total Components</t>
  </si>
  <si>
    <t>Per County</t>
  </si>
  <si>
    <t xml:space="preserve">Place "X" If the County Does Not Operate E&amp;T </t>
  </si>
  <si>
    <t>Dependent Care (including costs from contracts/partners and county administered programs)</t>
  </si>
  <si>
    <t>Transportation &amp; Other costs (including costs from contracts/partners and county administered programs)</t>
  </si>
  <si>
    <t>County Administered Addendum: County Budget Summary</t>
  </si>
  <si>
    <t>Describe below the methodology that the State agency uses in allocating E&amp;T funds to the counties.</t>
  </si>
  <si>
    <t>Reason County Is Not Operating E&amp;T</t>
  </si>
  <si>
    <t>Instructions:  Enter the number of participants expected to participate in each individual component within the county.  Refer to the list of FNS-583 Component Acronymns provided in the Instruction sheet.</t>
  </si>
  <si>
    <t>Intermediary Name</t>
  </si>
  <si>
    <t>Subcontractor Agency Name</t>
  </si>
  <si>
    <t>Georgraphic Area Served</t>
  </si>
  <si>
    <t>Year Subcontract Established</t>
  </si>
  <si>
    <t>Year Subcontract Ended</t>
  </si>
  <si>
    <t>Components Offered</t>
  </si>
  <si>
    <t>Participant Reimbursements Offered</t>
  </si>
  <si>
    <t>Annual Number of Particpants to be Served</t>
  </si>
  <si>
    <t>Section A-1: List of Intermediary Subcontracts</t>
  </si>
  <si>
    <t>WA</t>
  </si>
  <si>
    <t>WBLI-Sub</t>
  </si>
  <si>
    <t>WBLOJT-Sub</t>
  </si>
  <si>
    <t>WBLPA</t>
  </si>
  <si>
    <t>WBLPA-Sub</t>
  </si>
  <si>
    <t>WBLTJ</t>
  </si>
  <si>
    <t>WBLTJ-Sub</t>
  </si>
  <si>
    <t>WBLO-Sub</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</si>
  <si>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</si>
  <si>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</si>
  <si>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</si>
  <si>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Federal Share 75%</t>
  </si>
  <si>
    <t>Non-Federal Share 25%</t>
  </si>
  <si>
    <t>Federal share 50%</t>
  </si>
  <si>
    <t>Non-Federal Share 50%</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</si>
  <si>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</si>
  <si>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50/50 and 75/25 Admin Cost Distribution</t>
  </si>
  <si>
    <t>Total  (should = Total Adm Col D)</t>
  </si>
  <si>
    <t>50/50 and 75/25 Participant Reimbursement Distribution</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</si>
  <si>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</si>
  <si>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 xml:space="preserve">Fringe Benefits - </t>
  </si>
  <si>
    <t>Fringe Benefits - provide approved fringe benefit rate percentage in line 8 below.  Or provide total fringe benefits in line 9 if multiple rates are used by the State agency</t>
  </si>
  <si>
    <t>Total  (should = Total in Col F)</t>
  </si>
  <si>
    <t>Amount</t>
  </si>
  <si>
    <t>Tab A - Column C - 100% Adm</t>
  </si>
  <si>
    <t>Tab E - Optional County 100% Adm</t>
  </si>
  <si>
    <t>50 Percent Federal Admin</t>
  </si>
  <si>
    <t>TAB E -Optional County 50/50 Fed Share</t>
  </si>
  <si>
    <t>Total charge to 50 percent federal admin</t>
  </si>
  <si>
    <t>50 Percent Non-Federal Admin</t>
  </si>
  <si>
    <t>TAB E - Optional County 50/50 Non-Fed Share</t>
  </si>
  <si>
    <t>Total charge to 50 percent non-federal admin</t>
  </si>
  <si>
    <t>Total Administrative Budget</t>
  </si>
  <si>
    <t>NOT PART OF STATE PLAN - Tool used for purposes of determining distribution of costs between Federal and Non-Federal Share due to inclusion of ITO Enhanced Reimbursements</t>
  </si>
  <si>
    <t>Indirect Costs - provide approved indirect cost rate percentage in line 23 below.</t>
  </si>
  <si>
    <t>Over/Under Allocation/Target or Over/Under Planned Expenses</t>
  </si>
  <si>
    <t>Distribution of Planned Expenses</t>
  </si>
  <si>
    <t>Tab B - Federal share State Direct Costs + Indirect less  Non-Fed Share of State Direct Costs and Indirect</t>
  </si>
  <si>
    <t>Total Admin costs to distribute across 100 Percent Federal Funds</t>
  </si>
  <si>
    <t>Tab B - Non-Federal Share of State Direct Costs + indirect</t>
  </si>
  <si>
    <t xml:space="preserve">Indirect Costs - using Federally Approved Cost Allocation Plan.  </t>
  </si>
  <si>
    <t>Federally Approved Cost Allocated Costs - State agency only.</t>
  </si>
  <si>
    <t>County Administered Allocated Costs (only applicable to County Administered Programs)</t>
  </si>
  <si>
    <t>Total Allocated Costs based on Cost Allocation Plan</t>
  </si>
  <si>
    <t>Yes or No</t>
  </si>
  <si>
    <t>No</t>
  </si>
  <si>
    <t>Yes</t>
  </si>
  <si>
    <t>Contracted Services</t>
  </si>
  <si>
    <t>Consulting</t>
  </si>
  <si>
    <t>E&amp;T Services</t>
  </si>
  <si>
    <t>Automation/IT</t>
  </si>
  <si>
    <t>Marketing</t>
  </si>
  <si>
    <t>Other</t>
  </si>
  <si>
    <t>Virtual Services (Yes/No)</t>
  </si>
  <si>
    <t>Total Amount of 50/50 (or 75/25) Admin Funds (inclusive of federal and non-federal share)</t>
  </si>
  <si>
    <t>Total Participant Reimbursement Costs (inclusive of federal and non-federal share)</t>
  </si>
  <si>
    <t>Tab A - Admin Costs shown in Columns N (75%) and P (50%)</t>
  </si>
  <si>
    <t>Tab A - Admin Costs shown in Columns O (25%) and Q (50%)</t>
  </si>
  <si>
    <t>List State exemptions from E&amp;T and the number of work registrants expected to be exempted under each category.</t>
  </si>
  <si>
    <t>Total estimated number of work registrants exempt from mandatory E&amp;T</t>
  </si>
  <si>
    <t>Anticipated number of work registrants</t>
  </si>
  <si>
    <t>Percent of all work registrants exempt from E&amp;T</t>
  </si>
  <si>
    <t>Anticipated number of ABAWDs</t>
  </si>
  <si>
    <t>Anticipated number of ABAWDs in waived areas of the State</t>
  </si>
  <si>
    <t xml:space="preserve">Anticipated number of ABAWDs to be exempted under the State’s ABAWD discretionary exemption allowance. </t>
  </si>
  <si>
    <t>Anticipated number of mandatory E&amp;T participants</t>
  </si>
  <si>
    <t>Anticipated number of voluntary E&amp;T participants</t>
  </si>
  <si>
    <t>Total anticipted number of E&amp;T participants</t>
  </si>
  <si>
    <t>Anticipated number of ABAWDs expected to serve in E&amp;T</t>
  </si>
  <si>
    <t>Number of individuals expected to receive participant reimbursements</t>
  </si>
  <si>
    <t>Percentage of participants expected to receive reimbursements</t>
  </si>
  <si>
    <t>Number of potential at–risk ABAWDs expected in the State</t>
  </si>
  <si>
    <t>Work registrants</t>
  </si>
  <si>
    <t>ABAWDs</t>
  </si>
  <si>
    <t>E&amp;T participants</t>
  </si>
  <si>
    <t>Participant reimbursements</t>
  </si>
  <si>
    <t>Number/percentage</t>
  </si>
  <si>
    <t>Insert number from table E.1. Item I.</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</si>
  <si>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</si>
  <si>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</si>
  <si>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Examples</t>
  </si>
  <si>
    <t>Instructions</t>
  </si>
  <si>
    <t>This is an unduplicated count. Take into consideration the expected number of work registrants in the State on October 1st as well as the number of new work registrants expected throughout the Federal Fiscal Year.</t>
  </si>
  <si>
    <t>100,000 (voluntary program)</t>
  </si>
  <si>
    <t>Sum of exemptions</t>
  </si>
  <si>
    <t>This number should be a subset of the total expected participants.</t>
  </si>
  <si>
    <t>E&amp;T Provider (Provide complete name as shown in State Plan and Operating Budget)</t>
  </si>
  <si>
    <t>Hourly Wage Rate</t>
  </si>
  <si>
    <t>Percentage of Wage to be Subsidized (i.e. 100%, 75%, etc.)</t>
  </si>
  <si>
    <t>Total Number of Hours per Participant</t>
  </si>
  <si>
    <t>Total Projected Subsidized Wages</t>
  </si>
  <si>
    <t>Transitional Jobs (WBLTJ-Sub)</t>
  </si>
  <si>
    <t>Construction</t>
  </si>
  <si>
    <t>Internship (WBLI-Sub)</t>
  </si>
  <si>
    <t>Work-Based Learning - Other (WBLO-Sub)</t>
  </si>
  <si>
    <t>Totals (to help inform budget incls all E&amp;T funds)</t>
  </si>
  <si>
    <t>Totals for 100 percent federal funds</t>
  </si>
  <si>
    <t>Totals for 50/50 funds</t>
  </si>
  <si>
    <t>Work-Based Learning Components Subsidized by E&amp;T</t>
  </si>
  <si>
    <t>Percentage to be Reimbursed by E&amp;T Funds</t>
  </si>
  <si>
    <t>If 100 Percent Federal funds are used</t>
  </si>
  <si>
    <t>If 50/50 Funds are used</t>
  </si>
  <si>
    <t>Apprenticeship (WBLA-Sub)</t>
  </si>
  <si>
    <t>Pre-Apprenticeship (WBLPA-Sub)</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</si>
  <si>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</si>
  <si>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</si>
  <si>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</si>
  <si>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r>
      <t xml:space="preserve">II. Indirect Costs - using indirect cost rate: </t>
    </r>
    <r>
      <rPr>
        <i/>
        <sz val="11"/>
        <color theme="1"/>
        <rFont val="Times New Roman"/>
        <family val="1"/>
      </rPr>
      <t>Indirect costs are only calculated on the subtotal of State agency costs shown on Row 15.</t>
    </r>
  </si>
  <si>
    <t>WBLA</t>
  </si>
  <si>
    <t>WBLA-Sub</t>
  </si>
  <si>
    <t>Subsidized Work Based Learning Tool</t>
  </si>
  <si>
    <t>Total Participants Per Component All Counties</t>
  </si>
  <si>
    <t>Projected Annual Number of Participants to Participate in SWBL Activity</t>
  </si>
  <si>
    <t>SWBL Activity 
(Choose from drop-down list)</t>
  </si>
  <si>
    <t>Will the SWBL cover other costs associated with wages such as Workers Compensation or Payroll Taxes. If Yes, Indicate those items</t>
  </si>
  <si>
    <t>Training Objectives</t>
  </si>
  <si>
    <t>Employer of Record</t>
  </si>
  <si>
    <t>State agency</t>
  </si>
  <si>
    <t>E&amp;T Provider</t>
  </si>
  <si>
    <t>Worksite Employer</t>
  </si>
  <si>
    <t>Programmatic Information</t>
  </si>
  <si>
    <t>Information to Assist in Determining SWBL Program Costs</t>
  </si>
  <si>
    <t>E&amp;T Funds to be Used 
 (Choose from drop-down list)</t>
  </si>
  <si>
    <t>Attainment of Certificate/Credential</t>
  </si>
  <si>
    <t>Basic Skills Gain</t>
  </si>
  <si>
    <t>Industry Skills Gain</t>
  </si>
  <si>
    <t>SWBL Model</t>
  </si>
  <si>
    <t>E&amp;T Provider is Intermediary between SA and 1 or more employers</t>
  </si>
  <si>
    <t xml:space="preserve">E&amp;T Provider is employer of record and receives wage subsidy as employer </t>
  </si>
  <si>
    <t>SA contracts with both E&amp;T Provider and Employers</t>
  </si>
  <si>
    <t>SWBL Model 
(Choose from drop-down list)</t>
  </si>
  <si>
    <t>Employer of Record 
(Choose from drop-down list)</t>
  </si>
  <si>
    <t>Industry</t>
  </si>
  <si>
    <t>Manufacturing</t>
  </si>
  <si>
    <t>Transportation and warehousing</t>
  </si>
  <si>
    <t>Education</t>
  </si>
  <si>
    <t>Leisure and hospitality</t>
  </si>
  <si>
    <t>Foodservice</t>
  </si>
  <si>
    <t>Industry Field of SWBL 
(Choose from drop-down list)</t>
  </si>
  <si>
    <t>Landscape and Horticultural</t>
  </si>
  <si>
    <t>Healthcare services</t>
  </si>
  <si>
    <t>Retail services</t>
  </si>
  <si>
    <t>Multiple Industries</t>
  </si>
  <si>
    <t>Total Wages to be Paid to Participants</t>
  </si>
  <si>
    <t>Total Projected Wages Covered/Reimbursed by E&amp;T</t>
  </si>
  <si>
    <t>Amount of Workers Compensation or Payroll Taxes Covered/Reimbursed by E&amp;T</t>
  </si>
  <si>
    <t>Total Cost of SWBL Component to be Covered/Reimbursed by E&amp;T</t>
  </si>
  <si>
    <t>What is the source for the non-federal share of the SWBL</t>
  </si>
  <si>
    <t>Amount of Other Administrative Costs associated with the SWBL   covered/reimbursed by E&amp;T, if any</t>
  </si>
  <si>
    <t>Length of SWBL Activity</t>
  </si>
  <si>
    <t>Length of SWBL Activity
(Choose from drop-down list)</t>
  </si>
  <si>
    <t>1 month</t>
  </si>
  <si>
    <t>2 months</t>
  </si>
  <si>
    <t>3 months</t>
  </si>
  <si>
    <t>4 months</t>
  </si>
  <si>
    <t>5 months</t>
  </si>
  <si>
    <t>6 months</t>
  </si>
  <si>
    <t>Greater than 6 mos (limited exceptions)</t>
  </si>
  <si>
    <t>Training Objectives for SWBL Activity (Choose from drop-down list)</t>
  </si>
  <si>
    <t>State Exemptions</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</si>
  <si>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</si>
  <si>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Pregnancy - 1,000</t>
  </si>
  <si>
    <t>Geographic Area - 2,000</t>
  </si>
  <si>
    <t xml:space="preserve">1. All work registrants – 100,000 (voluntary program example)  OR:
</t>
  </si>
  <si>
    <t>ABAWD Pledge Grant (To be detetermined after Plans approved)</t>
  </si>
  <si>
    <t>Is an Intermediary with Subcontractors (Yes/No)
If Yes, complete Tab A-1
(Drop down list)</t>
  </si>
  <si>
    <t>Service Type (IT, Consultants, E&amp;T Services)
(Drop down list)</t>
  </si>
  <si>
    <t>Tab B - Federal Share of State Direct Cost + Indirect Costs less amount charged to 100 percent grant funds</t>
  </si>
  <si>
    <t>Amount Budgeted Over available 100 percent funds  (Column E9), distributed equally to Federal and Non-Federal</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</si>
  <si>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</si>
  <si>
    <t>50 Percent Dependent Care</t>
  </si>
  <si>
    <t>50 Percent Transportation/Other</t>
  </si>
  <si>
    <t>50 Percent Total Participant Reimbursements</t>
  </si>
  <si>
    <t>Portion of Planned Expenses to Distribute to Various 100 Percent Federal Funds
Populates Tab C - Fund Sources and Total FY Fund Table</t>
  </si>
  <si>
    <t>FY 2024 FINAL 100% E&amp;T GRANT - 6/9/23</t>
  </si>
  <si>
    <t>FY 2024 50% Federal Reimbursement Target (6/9/23)</t>
  </si>
  <si>
    <t>Amount of 100 percent Federal Funds (this would incl ABAWD Pledge Funds)</t>
  </si>
  <si>
    <t>Goodwill MoKan</t>
  </si>
  <si>
    <t>Work registrants 16 - 17 and work registrants 18 - 59 with children on the SNAP case</t>
  </si>
  <si>
    <t>Breakthrough Episcopal Social Services</t>
  </si>
  <si>
    <t>Workforce Alliance of SouthCentral Kansas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</si>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</sst>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1" tint="0.49998474074526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8">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0" fontId="4" fillId="0" borderId="0" xfId="0" applyFont="1" applyAlignment="1">
      <alignment horizontal="center" wrapText="1"/>
    </xf>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0" fontId="5" fillId="0" borderId="2" xfId="0" applyFont="1" applyBorder="1" applyAlignment="1">
      <alignment horizontal="center"/>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4" borderId="6" xfId="1" applyFont="1" applyFill="1" applyBorder="1"/>
    <xf numFmtId="44" fontId="5" fillId="4" borderId="8" xfId="1" applyFont="1" applyFill="1" applyBorder="1"/>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0" fontId="5" fillId="0" borderId="17" xfId="0"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7" fillId="0" borderId="26" xfId="0" applyFont="1" applyBorder="1" applyAlignment="1">
      <alignment horizontal="left" wrapText="1"/>
    </xf>
    <xf numFmtId="0" fontId="7" fillId="0" borderId="27"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4" xfId="0" applyFont="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7" fillId="12" borderId="7" xfId="0" applyFont="1" applyFill="1" applyBorder="1" applyAlignment="1">
      <alignment wrapText="1"/>
    </xf>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7" fillId="12" borderId="9" xfId="0"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5" fillId="14" borderId="6" xfId="0" applyFont="1" applyFill="1" applyBorder="1" applyAlignment="1">
      <alignment wrapText="1"/>
    </xf>
    <xf numFmtId="0" fontId="5" fillId="14" borderId="0" xfId="0" applyFont="1" applyFill="1" applyAlignment="1">
      <alignment wrapText="1"/>
    </xf>
    <xf numFmtId="0" fontId="5" fillId="14" borderId="10" xfId="0"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5"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5" borderId="6" xfId="1" applyFont="1" applyFill="1" applyBorder="1"/>
    <xf numFmtId="44" fontId="3" fillId="15" borderId="8" xfId="1" applyFont="1" applyFill="1" applyBorder="1"/>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7" fillId="0" borderId="4" xfId="0" applyFont="1" applyBorder="1" applyAlignment="1">
      <alignment horizontal="center" wrapText="1"/>
    </xf>
    <xf numFmtId="0" fontId="7" fillId="0" borderId="0" xfId="0" applyFont="1" applyAlignment="1">
      <alignment horizontal="center" wrapText="1"/>
    </xf>
    <xf numFmtId="0" fontId="7" fillId="0" borderId="5" xfId="0" applyFont="1" applyBorder="1" applyAlignment="1">
      <alignment horizontal="center" wrapText="1"/>
    </xf>
    <xf numFmtId="0" fontId="7" fillId="0" borderId="26" xfId="0" applyFont="1" applyBorder="1" applyAlignment="1">
      <alignment horizontal="left" wrapText="1"/>
    </xf>
    <xf numFmtId="0" fontId="7" fillId="0" borderId="27" xfId="0" applyFont="1" applyBorder="1" applyAlignment="1">
      <alignment horizontal="lef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topLeftCell="A5" zoomScale="86" zoomScaleNormal="86" workbookViewId="0">
      <selection activeCell="C10" sqref="C10"/>
    </sheetView>
  </sheetViews>
  <sheetFormatPr defaultColWidth="8.5703125" defaultRowHeight="15" x14ac:dyDescent="0.25"/>
  <cols>
    <col min="1" max="1" width="35.140625" style="24" customWidth="1"/>
    <col min="2" max="2" width="23.5703125" style="24" customWidth="1"/>
    <col min="3" max="3" width="17.85546875" style="24" customWidth="1"/>
    <col min="4" max="5" width="22.85546875" style="82" customWidth="1"/>
    <col min="6" max="6" width="22.85546875" style="24" customWidth="1"/>
    <col min="7" max="8" width="22.5703125" style="24" customWidth="1"/>
    <col min="9" max="10" width="16.85546875" style="24" customWidth="1"/>
    <col min="11" max="11" width="14.140625" style="109" customWidth="1"/>
    <col min="12" max="13" width="8.5703125" style="24"/>
    <col min="14" max="17" width="13.140625" style="24" customWidth="1"/>
    <col min="18" max="18" width="15.140625" style="24" customWidth="1"/>
    <col min="19" max="19" width="8.5703125" style="24"/>
    <col min="20" max="24" width="13.140625" style="24" customWidth="1"/>
    <col min="25" max="16384" width="8.5703125" style="24"/>
  </cols>
  <sheetData>
    <row r="1" spans="1:24" ht="30" thickBot="1" x14ac:dyDescent="0.3">
      <c r="A1" s="45" t="s">
        <v>35</v>
      </c>
      <c r="B1" s="80" t="s">
        <v>60</v>
      </c>
      <c r="C1" s="81"/>
      <c r="E1" s="83"/>
      <c r="F1" s="40"/>
      <c r="G1" s="40"/>
      <c r="H1" s="40"/>
      <c r="I1" s="41" t="s">
        <v>20</v>
      </c>
      <c r="J1" s="80" t="s">
        <v>33</v>
      </c>
      <c r="K1" s="84"/>
      <c r="N1" s="312" t="s">
        <v>184</v>
      </c>
      <c r="O1" s="313"/>
      <c r="P1" s="313"/>
      <c r="Q1" s="313"/>
      <c r="R1" s="313"/>
      <c r="S1" s="313"/>
      <c r="T1" s="313"/>
      <c r="U1" s="313"/>
      <c r="V1" s="313"/>
      <c r="W1" s="313"/>
      <c r="X1" s="314"/>
    </row>
    <row r="2" spans="1:24" ht="15.75" x14ac:dyDescent="0.25">
      <c r="A2" s="321" t="s">
        <v>107</v>
      </c>
      <c r="B2" s="322"/>
      <c r="C2" s="322"/>
      <c r="D2" s="322"/>
      <c r="E2" s="322"/>
      <c r="F2" s="322"/>
      <c r="G2" s="322"/>
      <c r="H2" s="322"/>
      <c r="I2" s="322"/>
      <c r="J2" s="322"/>
      <c r="K2" s="85"/>
      <c r="N2" s="315" t="s">
        <v>167</v>
      </c>
      <c r="O2" s="316"/>
      <c r="P2" s="316"/>
      <c r="Q2" s="316"/>
      <c r="R2" s="317"/>
      <c r="T2" s="315" t="s">
        <v>169</v>
      </c>
      <c r="U2" s="316"/>
      <c r="V2" s="316"/>
      <c r="W2" s="316"/>
      <c r="X2" s="317"/>
    </row>
    <row r="3" spans="1:24" ht="78.75" customHeight="1" thickBot="1" x14ac:dyDescent="0.3">
      <c r="A3" s="323" t="s">
        <v>159</v>
      </c>
      <c r="B3" s="324"/>
      <c r="C3" s="324"/>
      <c r="D3" s="324"/>
      <c r="E3" s="324"/>
      <c r="F3" s="324"/>
      <c r="G3" s="324"/>
      <c r="H3" s="324"/>
      <c r="I3" s="324"/>
      <c r="J3" s="324"/>
      <c r="K3" s="325"/>
      <c r="N3" s="318" t="s">
        <v>166</v>
      </c>
      <c r="O3" s="319"/>
      <c r="P3" s="319"/>
      <c r="Q3" s="319"/>
      <c r="R3" s="320"/>
      <c r="T3" s="318" t="s">
        <v>170</v>
      </c>
      <c r="U3" s="319"/>
      <c r="V3" s="319"/>
      <c r="W3" s="319"/>
      <c r="X3" s="320"/>
    </row>
    <row r="4" spans="1:24" s="202" customFormat="1" ht="18" customHeight="1" x14ac:dyDescent="0.25">
      <c r="A4" s="203" t="s">
        <v>101</v>
      </c>
      <c r="B4" s="200"/>
      <c r="C4" s="200"/>
      <c r="D4" s="204">
        <f>SUM(D7:D103)</f>
        <v>0</v>
      </c>
      <c r="E4" s="204">
        <f t="shared" ref="E4:H4" si="0">SUM(E7:E103)</f>
        <v>200000</v>
      </c>
      <c r="F4" s="204">
        <f t="shared" si="0"/>
        <v>200000</v>
      </c>
      <c r="G4" s="204">
        <f t="shared" si="0"/>
        <v>30000</v>
      </c>
      <c r="H4" s="204">
        <f t="shared" si="0"/>
        <v>230000</v>
      </c>
      <c r="I4" s="200"/>
      <c r="J4" s="204">
        <f>SUM(J7:J103)</f>
        <v>775</v>
      </c>
      <c r="K4" s="201"/>
      <c r="N4" s="204">
        <f t="shared" ref="N4:R4" si="1">SUM(N7:N103)</f>
        <v>0</v>
      </c>
      <c r="O4" s="204">
        <f t="shared" si="1"/>
        <v>0</v>
      </c>
      <c r="P4" s="204">
        <f t="shared" si="1"/>
        <v>100000</v>
      </c>
      <c r="Q4" s="204">
        <f t="shared" si="1"/>
        <v>100000</v>
      </c>
      <c r="R4" s="204">
        <f t="shared" si="1"/>
        <v>200000</v>
      </c>
      <c r="T4" s="204">
        <f t="shared" ref="T4:X4" si="2">SUM(T7:T103)</f>
        <v>0</v>
      </c>
      <c r="U4" s="204">
        <f t="shared" si="2"/>
        <v>0</v>
      </c>
      <c r="V4" s="204">
        <f t="shared" si="2"/>
        <v>15000</v>
      </c>
      <c r="W4" s="204">
        <f t="shared" si="2"/>
        <v>15000</v>
      </c>
      <c r="X4" s="204">
        <f t="shared" si="2"/>
        <v>30000</v>
      </c>
    </row>
    <row r="5" spans="1:24" ht="18" customHeight="1" x14ac:dyDescent="0.25">
      <c r="A5" s="187"/>
      <c r="B5" s="188"/>
      <c r="C5" s="188"/>
      <c r="D5" s="188"/>
      <c r="E5" s="188"/>
      <c r="F5" s="188"/>
      <c r="G5" s="188"/>
      <c r="H5" s="188"/>
      <c r="I5" s="188"/>
      <c r="J5" s="188"/>
      <c r="K5" s="189"/>
      <c r="N5" s="197"/>
      <c r="O5" s="198"/>
      <c r="P5" s="198"/>
      <c r="Q5" s="198"/>
      <c r="R5" s="198"/>
      <c r="T5" s="198"/>
      <c r="U5" s="198"/>
      <c r="V5" s="198"/>
      <c r="W5" s="198"/>
      <c r="X5" s="199"/>
    </row>
    <row r="6" spans="1:24" s="86" customFormat="1" ht="117.75" customHeight="1" x14ac:dyDescent="0.2">
      <c r="A6" s="122" t="s">
        <v>102</v>
      </c>
      <c r="B6" s="123" t="s">
        <v>316</v>
      </c>
      <c r="C6" s="123" t="s">
        <v>317</v>
      </c>
      <c r="D6" s="124" t="s">
        <v>327</v>
      </c>
      <c r="E6" s="124" t="s">
        <v>205</v>
      </c>
      <c r="F6" s="125" t="s">
        <v>97</v>
      </c>
      <c r="G6" s="120" t="s">
        <v>206</v>
      </c>
      <c r="H6" s="125" t="s">
        <v>98</v>
      </c>
      <c r="I6" s="126" t="s">
        <v>99</v>
      </c>
      <c r="J6" s="120" t="s">
        <v>100</v>
      </c>
      <c r="K6" s="121" t="s">
        <v>106</v>
      </c>
      <c r="N6" s="87" t="s">
        <v>162</v>
      </c>
      <c r="O6" s="88" t="s">
        <v>163</v>
      </c>
      <c r="P6" s="88" t="s">
        <v>164</v>
      </c>
      <c r="Q6" s="88" t="s">
        <v>165</v>
      </c>
      <c r="R6" s="88" t="s">
        <v>168</v>
      </c>
      <c r="T6" s="88" t="s">
        <v>162</v>
      </c>
      <c r="U6" s="88" t="s">
        <v>163</v>
      </c>
      <c r="V6" s="88" t="s">
        <v>164</v>
      </c>
      <c r="W6" s="88" t="s">
        <v>165</v>
      </c>
      <c r="X6" s="89" t="s">
        <v>173</v>
      </c>
    </row>
    <row r="7" spans="1:24" x14ac:dyDescent="0.25">
      <c r="A7" s="99" t="s">
        <v>330</v>
      </c>
      <c r="B7" s="95" t="s">
        <v>196</v>
      </c>
      <c r="C7" s="95" t="s">
        <v>203</v>
      </c>
      <c r="D7" s="96"/>
      <c r="E7" s="96"/>
      <c r="F7" s="90">
        <f>SUM(D7:E7)</f>
        <v>0</v>
      </c>
      <c r="G7" s="96">
        <v>30000</v>
      </c>
      <c r="H7" s="90">
        <f>SUM(F7:G7)</f>
        <v>30000</v>
      </c>
      <c r="I7" s="91">
        <f>SUM(H7/'B - Operating Budget'!$D$40)</f>
        <v>8.4332794071966793E-3</v>
      </c>
      <c r="J7" s="97">
        <v>25</v>
      </c>
      <c r="K7" s="98" t="s">
        <v>196</v>
      </c>
      <c r="N7" s="92">
        <f>IF($K7="yes",SUM($E7*0.75),0)</f>
        <v>0</v>
      </c>
      <c r="O7" s="93">
        <f>IF($K7="yes",SUM($E7*0.25),0)</f>
        <v>0</v>
      </c>
      <c r="P7" s="93">
        <f>IF($K7="no",SUM($E7*0.5),0)</f>
        <v>0</v>
      </c>
      <c r="Q7" s="93">
        <f>IF($K7="no",SUM($E7*0.5),0)</f>
        <v>0</v>
      </c>
      <c r="R7" s="93">
        <f>SUM(N7:Q7)</f>
        <v>0</v>
      </c>
      <c r="T7" s="93">
        <f>IF($K7="yes",SUM($G7*0.75),0)</f>
        <v>0</v>
      </c>
      <c r="U7" s="93">
        <f>IF($K7="yes",SUM($G7*0.25),0)</f>
        <v>0</v>
      </c>
      <c r="V7" s="93">
        <f>IF($K7="no",SUM($G7*0.5),0)</f>
        <v>15000</v>
      </c>
      <c r="W7" s="93">
        <f>IF($K7="no",SUM($G7*0.5),0)</f>
        <v>15000</v>
      </c>
      <c r="X7" s="94">
        <f>SUM(T7:W7)</f>
        <v>30000</v>
      </c>
    </row>
    <row r="8" spans="1:24" x14ac:dyDescent="0.25">
      <c r="A8" s="99" t="s">
        <v>328</v>
      </c>
      <c r="B8" s="95" t="s">
        <v>196</v>
      </c>
      <c r="C8" s="95" t="s">
        <v>203</v>
      </c>
      <c r="D8" s="96"/>
      <c r="E8" s="96">
        <v>100000</v>
      </c>
      <c r="F8" s="90">
        <f>SUM(D8:E8)</f>
        <v>100000</v>
      </c>
      <c r="G8" s="96"/>
      <c r="H8" s="90">
        <f t="shared" ref="H8:H103" si="3">SUM(F8:G8)</f>
        <v>100000</v>
      </c>
      <c r="I8" s="91">
        <f>SUM(H8/'B - Operating Budget'!$D$40)</f>
        <v>2.8110931357322264E-2</v>
      </c>
      <c r="J8" s="97">
        <v>500</v>
      </c>
      <c r="K8" s="98" t="s">
        <v>196</v>
      </c>
      <c r="N8" s="92">
        <f t="shared" ref="N8:N103" si="4">IF($K8="yes",SUM($E8*0.75),0)</f>
        <v>0</v>
      </c>
      <c r="O8" s="93">
        <f t="shared" ref="O8:O103" si="5">IF($K8="yes",SUM($E8*0.25),0)</f>
        <v>0</v>
      </c>
      <c r="P8" s="93">
        <f t="shared" ref="P8:Q23" si="6">IF($K8="no",SUM($E8*0.5),0)</f>
        <v>50000</v>
      </c>
      <c r="Q8" s="93">
        <f t="shared" si="6"/>
        <v>50000</v>
      </c>
      <c r="R8" s="93">
        <f t="shared" ref="R8:R19" si="7">SUM(N8:Q8)</f>
        <v>100000</v>
      </c>
      <c r="T8" s="93">
        <f t="shared" ref="T8:T103" si="8">IF($K8="yes",SUM($G8*0.75),0)</f>
        <v>0</v>
      </c>
      <c r="U8" s="93">
        <f t="shared" ref="U8:U103" si="9">IF($K8="yes",SUM($G8*0.25),0)</f>
        <v>0</v>
      </c>
      <c r="V8" s="93">
        <f t="shared" ref="V8:W72" si="10">IF($K8="no",SUM($G8*0.5),0)</f>
        <v>0</v>
      </c>
      <c r="W8" s="93">
        <f t="shared" si="10"/>
        <v>0</v>
      </c>
      <c r="X8" s="94">
        <f t="shared" ref="X8:X103" si="11">SUM(T8:W8)</f>
        <v>0</v>
      </c>
    </row>
    <row r="9" spans="1:24" ht="30" x14ac:dyDescent="0.25">
      <c r="A9" s="99" t="s">
        <v>331</v>
      </c>
      <c r="B9" s="95" t="s">
        <v>196</v>
      </c>
      <c r="C9" s="95" t="s">
        <v>203</v>
      </c>
      <c r="D9" s="96"/>
      <c r="E9" s="96">
        <v>100000</v>
      </c>
      <c r="F9" s="90">
        <f t="shared" ref="F9:F103" si="12">SUM(D9:E9)</f>
        <v>100000</v>
      </c>
      <c r="G9" s="96"/>
      <c r="H9" s="90">
        <f t="shared" si="3"/>
        <v>100000</v>
      </c>
      <c r="I9" s="91">
        <f>SUM(H9/'B - Operating Budget'!$D$40)</f>
        <v>2.8110931357322264E-2</v>
      </c>
      <c r="J9" s="97">
        <v>250</v>
      </c>
      <c r="K9" s="98" t="s">
        <v>196</v>
      </c>
      <c r="N9" s="92">
        <f t="shared" si="4"/>
        <v>0</v>
      </c>
      <c r="O9" s="93">
        <f t="shared" si="5"/>
        <v>0</v>
      </c>
      <c r="P9" s="93">
        <f t="shared" si="6"/>
        <v>50000</v>
      </c>
      <c r="Q9" s="93">
        <f t="shared" si="6"/>
        <v>50000</v>
      </c>
      <c r="R9" s="93">
        <f t="shared" si="7"/>
        <v>100000</v>
      </c>
      <c r="T9" s="93">
        <f t="shared" si="8"/>
        <v>0</v>
      </c>
      <c r="U9" s="93">
        <f t="shared" si="9"/>
        <v>0</v>
      </c>
      <c r="V9" s="93">
        <f t="shared" si="10"/>
        <v>0</v>
      </c>
      <c r="W9" s="93">
        <f t="shared" si="10"/>
        <v>0</v>
      </c>
      <c r="X9" s="94">
        <f t="shared" si="11"/>
        <v>0</v>
      </c>
    </row>
    <row r="10" spans="1:24" x14ac:dyDescent="0.25">
      <c r="A10" s="99"/>
      <c r="B10" s="95"/>
      <c r="C10" s="95"/>
      <c r="D10" s="96"/>
      <c r="E10" s="96"/>
      <c r="F10" s="90">
        <f t="shared" si="12"/>
        <v>0</v>
      </c>
      <c r="G10" s="96"/>
      <c r="H10" s="90">
        <f t="shared" si="3"/>
        <v>0</v>
      </c>
      <c r="I10" s="91">
        <f>SUM(H10/'B - Operating Budget'!$D$40)</f>
        <v>0</v>
      </c>
      <c r="J10" s="97" t="s">
        <v>332</v>
      </c>
      <c r="K10" s="98"/>
      <c r="N10" s="92">
        <f t="shared" si="4"/>
        <v>0</v>
      </c>
      <c r="O10" s="93">
        <f t="shared" si="5"/>
        <v>0</v>
      </c>
      <c r="P10" s="93">
        <f t="shared" si="6"/>
        <v>0</v>
      </c>
      <c r="Q10" s="93">
        <f t="shared" si="6"/>
        <v>0</v>
      </c>
      <c r="R10" s="93">
        <f t="shared" si="7"/>
        <v>0</v>
      </c>
      <c r="T10" s="93">
        <f t="shared" si="8"/>
        <v>0</v>
      </c>
      <c r="U10" s="93">
        <f t="shared" si="9"/>
        <v>0</v>
      </c>
      <c r="V10" s="93">
        <f t="shared" si="10"/>
        <v>0</v>
      </c>
      <c r="W10" s="93">
        <f t="shared" si="10"/>
        <v>0</v>
      </c>
      <c r="X10" s="94">
        <f t="shared" si="11"/>
        <v>0</v>
      </c>
    </row>
    <row r="11" spans="1:24" x14ac:dyDescent="0.25">
      <c r="A11" s="99"/>
      <c r="B11" s="95"/>
      <c r="C11" s="95"/>
      <c r="D11" s="96"/>
      <c r="E11" s="96"/>
      <c r="F11" s="90">
        <f t="shared" si="12"/>
        <v>0</v>
      </c>
      <c r="G11" s="96"/>
      <c r="H11" s="90">
        <f t="shared" si="3"/>
        <v>0</v>
      </c>
      <c r="I11" s="91">
        <f>SUM(H11/'B - Operating Budget'!$D$40)</f>
        <v>0</v>
      </c>
      <c r="J11" s="97" t="s">
        <v>332</v>
      </c>
      <c r="K11" s="98"/>
      <c r="N11" s="92">
        <f t="shared" si="4"/>
        <v>0</v>
      </c>
      <c r="O11" s="93">
        <f t="shared" si="5"/>
        <v>0</v>
      </c>
      <c r="P11" s="93">
        <f t="shared" si="6"/>
        <v>0</v>
      </c>
      <c r="Q11" s="93">
        <f t="shared" si="6"/>
        <v>0</v>
      </c>
      <c r="R11" s="93">
        <f t="shared" si="7"/>
        <v>0</v>
      </c>
      <c r="T11" s="93">
        <f t="shared" si="8"/>
        <v>0</v>
      </c>
      <c r="U11" s="93">
        <f t="shared" si="9"/>
        <v>0</v>
      </c>
      <c r="V11" s="93">
        <f t="shared" si="10"/>
        <v>0</v>
      </c>
      <c r="W11" s="93">
        <f t="shared" si="10"/>
        <v>0</v>
      </c>
      <c r="X11" s="94">
        <f t="shared" si="11"/>
        <v>0</v>
      </c>
    </row>
    <row r="12" spans="1:24" x14ac:dyDescent="0.25">
      <c r="A12" s="99" t="s">
        <v>332</v>
      </c>
      <c r="B12" s="95"/>
      <c r="C12" s="95"/>
      <c r="D12" s="96"/>
      <c r="E12" s="96"/>
      <c r="F12" s="90">
        <f t="shared" si="12"/>
        <v>0</v>
      </c>
      <c r="G12" s="96" t="s">
        <v>332</v>
      </c>
      <c r="H12" s="90">
        <f t="shared" si="3"/>
        <v>0</v>
      </c>
      <c r="I12" s="91">
        <f>SUM(H12/'B - Operating Budget'!$D$40)</f>
        <v>0</v>
      </c>
      <c r="J12" s="97" t="s">
        <v>332</v>
      </c>
      <c r="K12" s="98"/>
      <c r="N12" s="92">
        <f t="shared" si="4"/>
        <v>0</v>
      </c>
      <c r="O12" s="93">
        <f t="shared" si="5"/>
        <v>0</v>
      </c>
      <c r="P12" s="93">
        <f t="shared" si="6"/>
        <v>0</v>
      </c>
      <c r="Q12" s="93">
        <f t="shared" si="6"/>
        <v>0</v>
      </c>
      <c r="R12" s="93">
        <f t="shared" si="7"/>
        <v>0</v>
      </c>
      <c r="T12" s="93">
        <f t="shared" si="8"/>
        <v>0</v>
      </c>
      <c r="U12" s="93">
        <f t="shared" si="9"/>
        <v>0</v>
      </c>
      <c r="V12" s="93">
        <f t="shared" si="10"/>
        <v>0</v>
      </c>
      <c r="W12" s="93">
        <f t="shared" si="10"/>
        <v>0</v>
      </c>
      <c r="X12" s="94">
        <f t="shared" si="11"/>
        <v>0</v>
      </c>
    </row>
    <row r="13" spans="1:24" x14ac:dyDescent="0.25">
      <c r="A13" s="99" t="s">
        <v>332</v>
      </c>
      <c r="B13" s="95"/>
      <c r="C13" s="95"/>
      <c r="D13" s="96"/>
      <c r="E13" s="96"/>
      <c r="F13" s="90">
        <f t="shared" si="12"/>
        <v>0</v>
      </c>
      <c r="G13" s="96" t="s">
        <v>332</v>
      </c>
      <c r="H13" s="90">
        <f t="shared" si="3"/>
        <v>0</v>
      </c>
      <c r="I13" s="91">
        <f>SUM(H13/'B - Operating Budget'!$D$40)</f>
        <v>0</v>
      </c>
      <c r="J13" s="97" t="s">
        <v>332</v>
      </c>
      <c r="K13" s="98"/>
      <c r="N13" s="92">
        <f t="shared" si="4"/>
        <v>0</v>
      </c>
      <c r="O13" s="93">
        <f t="shared" si="5"/>
        <v>0</v>
      </c>
      <c r="P13" s="93">
        <f t="shared" si="6"/>
        <v>0</v>
      </c>
      <c r="Q13" s="93">
        <f t="shared" si="6"/>
        <v>0</v>
      </c>
      <c r="R13" s="93">
        <f t="shared" si="7"/>
        <v>0</v>
      </c>
      <c r="T13" s="93">
        <f t="shared" si="8"/>
        <v>0</v>
      </c>
      <c r="U13" s="93">
        <f t="shared" si="9"/>
        <v>0</v>
      </c>
      <c r="V13" s="93">
        <f t="shared" si="10"/>
        <v>0</v>
      </c>
      <c r="W13" s="93">
        <f t="shared" si="10"/>
        <v>0</v>
      </c>
      <c r="X13" s="94">
        <f t="shared" si="11"/>
        <v>0</v>
      </c>
    </row>
    <row r="14" spans="1:24" x14ac:dyDescent="0.25">
      <c r="A14" s="99" t="s">
        <v>332</v>
      </c>
      <c r="B14" s="95"/>
      <c r="C14" s="95"/>
      <c r="D14" s="96"/>
      <c r="E14" s="96"/>
      <c r="F14" s="90">
        <f t="shared" si="12"/>
        <v>0</v>
      </c>
      <c r="G14" s="96" t="s">
        <v>332</v>
      </c>
      <c r="H14" s="90">
        <f t="shared" si="3"/>
        <v>0</v>
      </c>
      <c r="I14" s="91">
        <f>SUM(H14/'B - Operating Budget'!$D$40)</f>
        <v>0</v>
      </c>
      <c r="J14" s="97" t="s">
        <v>332</v>
      </c>
      <c r="K14" s="98"/>
      <c r="N14" s="92">
        <f t="shared" si="4"/>
        <v>0</v>
      </c>
      <c r="O14" s="93">
        <f t="shared" si="5"/>
        <v>0</v>
      </c>
      <c r="P14" s="93">
        <f t="shared" si="6"/>
        <v>0</v>
      </c>
      <c r="Q14" s="93">
        <f t="shared" si="6"/>
        <v>0</v>
      </c>
      <c r="R14" s="93">
        <f t="shared" si="7"/>
        <v>0</v>
      </c>
      <c r="T14" s="93">
        <f t="shared" si="8"/>
        <v>0</v>
      </c>
      <c r="U14" s="93">
        <f t="shared" si="9"/>
        <v>0</v>
      </c>
      <c r="V14" s="93">
        <f t="shared" si="10"/>
        <v>0</v>
      </c>
      <c r="W14" s="93">
        <f t="shared" si="10"/>
        <v>0</v>
      </c>
      <c r="X14" s="94">
        <f t="shared" si="11"/>
        <v>0</v>
      </c>
    </row>
    <row r="15" spans="1:24" x14ac:dyDescent="0.25">
      <c r="A15" s="100" t="s">
        <v>332</v>
      </c>
      <c r="B15" s="101"/>
      <c r="C15" s="101"/>
      <c r="D15" s="102"/>
      <c r="E15" s="102"/>
      <c r="F15" s="90">
        <f t="shared" si="12"/>
        <v>0</v>
      </c>
      <c r="G15" s="96" t="s">
        <v>332</v>
      </c>
      <c r="H15" s="90">
        <f t="shared" si="3"/>
        <v>0</v>
      </c>
      <c r="I15" s="91">
        <f>SUM(H15/'B - Operating Budget'!$D$40)</f>
        <v>0</v>
      </c>
      <c r="J15" s="97" t="s">
        <v>332</v>
      </c>
      <c r="K15" s="98"/>
      <c r="N15" s="92">
        <f t="shared" si="4"/>
        <v>0</v>
      </c>
      <c r="O15" s="93">
        <f t="shared" si="5"/>
        <v>0</v>
      </c>
      <c r="P15" s="93">
        <f t="shared" si="6"/>
        <v>0</v>
      </c>
      <c r="Q15" s="93">
        <f t="shared" si="6"/>
        <v>0</v>
      </c>
      <c r="R15" s="93">
        <f t="shared" si="7"/>
        <v>0</v>
      </c>
      <c r="T15" s="93">
        <f t="shared" si="8"/>
        <v>0</v>
      </c>
      <c r="U15" s="93">
        <f t="shared" si="9"/>
        <v>0</v>
      </c>
      <c r="V15" s="93">
        <f t="shared" si="10"/>
        <v>0</v>
      </c>
      <c r="W15" s="93">
        <f t="shared" si="10"/>
        <v>0</v>
      </c>
      <c r="X15" s="94">
        <f t="shared" si="11"/>
        <v>0</v>
      </c>
    </row>
    <row r="16" spans="1:24" x14ac:dyDescent="0.25">
      <c r="A16" s="99"/>
      <c r="B16" s="95"/>
      <c r="C16" s="95"/>
      <c r="D16" s="96"/>
      <c r="E16" s="96"/>
      <c r="F16" s="90">
        <f t="shared" si="12"/>
        <v>0</v>
      </c>
      <c r="G16" s="96"/>
      <c r="H16" s="90">
        <f t="shared" si="3"/>
        <v>0</v>
      </c>
      <c r="I16" s="91">
        <f>SUM(H16/'B - Operating Budget'!$D$40)</f>
        <v>0</v>
      </c>
      <c r="J16" s="97"/>
      <c r="K16" s="98"/>
      <c r="N16" s="92">
        <f t="shared" si="4"/>
        <v>0</v>
      </c>
      <c r="O16" s="93">
        <f t="shared" si="5"/>
        <v>0</v>
      </c>
      <c r="P16" s="93">
        <f t="shared" si="6"/>
        <v>0</v>
      </c>
      <c r="Q16" s="93">
        <f t="shared" si="6"/>
        <v>0</v>
      </c>
      <c r="R16" s="93">
        <f t="shared" si="7"/>
        <v>0</v>
      </c>
      <c r="T16" s="93">
        <f t="shared" si="8"/>
        <v>0</v>
      </c>
      <c r="U16" s="93">
        <f t="shared" si="9"/>
        <v>0</v>
      </c>
      <c r="V16" s="93">
        <f t="shared" si="10"/>
        <v>0</v>
      </c>
      <c r="W16" s="93">
        <f t="shared" si="10"/>
        <v>0</v>
      </c>
      <c r="X16" s="94">
        <f t="shared" si="11"/>
        <v>0</v>
      </c>
    </row>
    <row r="17" spans="1:24" x14ac:dyDescent="0.25">
      <c r="A17" s="99"/>
      <c r="B17" s="95"/>
      <c r="C17" s="95"/>
      <c r="D17" s="96"/>
      <c r="E17" s="96"/>
      <c r="F17" s="90">
        <f t="shared" si="12"/>
        <v>0</v>
      </c>
      <c r="G17" s="96"/>
      <c r="H17" s="90">
        <f t="shared" si="3"/>
        <v>0</v>
      </c>
      <c r="I17" s="91">
        <f>SUM(H17/'B - Operating Budget'!$D$40)</f>
        <v>0</v>
      </c>
      <c r="J17" s="97"/>
      <c r="K17" s="98"/>
      <c r="N17" s="92">
        <f t="shared" si="4"/>
        <v>0</v>
      </c>
      <c r="O17" s="93">
        <f t="shared" si="5"/>
        <v>0</v>
      </c>
      <c r="P17" s="93">
        <f t="shared" si="6"/>
        <v>0</v>
      </c>
      <c r="Q17" s="93">
        <f t="shared" si="6"/>
        <v>0</v>
      </c>
      <c r="R17" s="93">
        <f t="shared" si="7"/>
        <v>0</v>
      </c>
      <c r="T17" s="93">
        <f t="shared" si="8"/>
        <v>0</v>
      </c>
      <c r="U17" s="93">
        <f t="shared" si="9"/>
        <v>0</v>
      </c>
      <c r="V17" s="93">
        <f t="shared" si="10"/>
        <v>0</v>
      </c>
      <c r="W17" s="93">
        <f t="shared" si="10"/>
        <v>0</v>
      </c>
      <c r="X17" s="94">
        <f t="shared" si="11"/>
        <v>0</v>
      </c>
    </row>
    <row r="18" spans="1:24" x14ac:dyDescent="0.25">
      <c r="A18" s="99"/>
      <c r="B18" s="95"/>
      <c r="C18" s="95"/>
      <c r="D18" s="96"/>
      <c r="E18" s="96"/>
      <c r="F18" s="90">
        <f t="shared" si="12"/>
        <v>0</v>
      </c>
      <c r="G18" s="96"/>
      <c r="H18" s="90">
        <f t="shared" si="3"/>
        <v>0</v>
      </c>
      <c r="I18" s="91">
        <f>SUM(H18/'B - Operating Budget'!$D$40)</f>
        <v>0</v>
      </c>
      <c r="J18" s="97"/>
      <c r="K18" s="98"/>
      <c r="N18" s="92">
        <f t="shared" si="4"/>
        <v>0</v>
      </c>
      <c r="O18" s="93">
        <f t="shared" si="5"/>
        <v>0</v>
      </c>
      <c r="P18" s="93">
        <f t="shared" si="6"/>
        <v>0</v>
      </c>
      <c r="Q18" s="93">
        <f t="shared" si="6"/>
        <v>0</v>
      </c>
      <c r="R18" s="93">
        <f t="shared" si="7"/>
        <v>0</v>
      </c>
      <c r="T18" s="93">
        <f t="shared" si="8"/>
        <v>0</v>
      </c>
      <c r="U18" s="93">
        <f t="shared" si="9"/>
        <v>0</v>
      </c>
      <c r="V18" s="93">
        <f t="shared" si="10"/>
        <v>0</v>
      </c>
      <c r="W18" s="93">
        <f t="shared" si="10"/>
        <v>0</v>
      </c>
      <c r="X18" s="94">
        <f t="shared" si="11"/>
        <v>0</v>
      </c>
    </row>
    <row r="19" spans="1:24" x14ac:dyDescent="0.25">
      <c r="A19" s="99"/>
      <c r="B19" s="95"/>
      <c r="C19" s="95"/>
      <c r="D19" s="96"/>
      <c r="E19" s="96"/>
      <c r="F19" s="90">
        <f t="shared" si="12"/>
        <v>0</v>
      </c>
      <c r="G19" s="96"/>
      <c r="H19" s="90">
        <f t="shared" si="3"/>
        <v>0</v>
      </c>
      <c r="I19" s="91">
        <f>SUM(H19/'B - Operating Budget'!$D$40)</f>
        <v>0</v>
      </c>
      <c r="J19" s="97"/>
      <c r="K19" s="98"/>
      <c r="N19" s="92">
        <f t="shared" si="4"/>
        <v>0</v>
      </c>
      <c r="O19" s="93">
        <f t="shared" si="5"/>
        <v>0</v>
      </c>
      <c r="P19" s="93">
        <f t="shared" si="6"/>
        <v>0</v>
      </c>
      <c r="Q19" s="93">
        <f t="shared" si="6"/>
        <v>0</v>
      </c>
      <c r="R19" s="93">
        <f t="shared" si="7"/>
        <v>0</v>
      </c>
      <c r="T19" s="93">
        <f t="shared" si="8"/>
        <v>0</v>
      </c>
      <c r="U19" s="93">
        <f t="shared" si="9"/>
        <v>0</v>
      </c>
      <c r="V19" s="93">
        <f t="shared" si="10"/>
        <v>0</v>
      </c>
      <c r="W19" s="93">
        <f t="shared" si="10"/>
        <v>0</v>
      </c>
      <c r="X19" s="94">
        <f t="shared" si="11"/>
        <v>0</v>
      </c>
    </row>
    <row r="20" spans="1:24" x14ac:dyDescent="0.25">
      <c r="A20" s="99"/>
      <c r="B20" s="95"/>
      <c r="C20" s="95"/>
      <c r="D20" s="96"/>
      <c r="E20" s="96"/>
      <c r="F20" s="90">
        <f t="shared" si="12"/>
        <v>0</v>
      </c>
      <c r="G20" s="96"/>
      <c r="H20" s="90">
        <f t="shared" si="3"/>
        <v>0</v>
      </c>
      <c r="I20" s="91">
        <f>SUM(H20/'B - Operating Budget'!$D$40)</f>
        <v>0</v>
      </c>
      <c r="J20" s="97"/>
      <c r="K20" s="98"/>
      <c r="N20" s="92">
        <f t="shared" si="4"/>
        <v>0</v>
      </c>
      <c r="O20" s="93">
        <f t="shared" si="5"/>
        <v>0</v>
      </c>
      <c r="P20" s="93">
        <f t="shared" si="6"/>
        <v>0</v>
      </c>
      <c r="Q20" s="93">
        <f t="shared" si="6"/>
        <v>0</v>
      </c>
      <c r="R20" s="93">
        <f t="shared" ref="R20:R103" si="13">SUM(N20:Q20)</f>
        <v>0</v>
      </c>
      <c r="T20" s="93">
        <f t="shared" si="8"/>
        <v>0</v>
      </c>
      <c r="U20" s="93">
        <f t="shared" si="9"/>
        <v>0</v>
      </c>
      <c r="V20" s="93">
        <f t="shared" si="10"/>
        <v>0</v>
      </c>
      <c r="W20" s="93">
        <f t="shared" si="10"/>
        <v>0</v>
      </c>
      <c r="X20" s="94">
        <f t="shared" si="11"/>
        <v>0</v>
      </c>
    </row>
    <row r="21" spans="1:24" x14ac:dyDescent="0.25">
      <c r="A21" s="99"/>
      <c r="B21" s="95"/>
      <c r="C21" s="95"/>
      <c r="D21" s="96"/>
      <c r="E21" s="96"/>
      <c r="F21" s="90">
        <f t="shared" si="12"/>
        <v>0</v>
      </c>
      <c r="G21" s="96"/>
      <c r="H21" s="90">
        <f t="shared" si="3"/>
        <v>0</v>
      </c>
      <c r="I21" s="91">
        <f>SUM(H21/'B - Operating Budget'!$D$40)</f>
        <v>0</v>
      </c>
      <c r="J21" s="97"/>
      <c r="K21" s="98"/>
      <c r="N21" s="92">
        <f t="shared" si="4"/>
        <v>0</v>
      </c>
      <c r="O21" s="93">
        <f t="shared" si="5"/>
        <v>0</v>
      </c>
      <c r="P21" s="93">
        <f t="shared" si="6"/>
        <v>0</v>
      </c>
      <c r="Q21" s="93">
        <f t="shared" si="6"/>
        <v>0</v>
      </c>
      <c r="R21" s="93">
        <f t="shared" si="13"/>
        <v>0</v>
      </c>
      <c r="T21" s="93">
        <f t="shared" si="8"/>
        <v>0</v>
      </c>
      <c r="U21" s="93">
        <f t="shared" si="9"/>
        <v>0</v>
      </c>
      <c r="V21" s="93">
        <f t="shared" si="10"/>
        <v>0</v>
      </c>
      <c r="W21" s="93">
        <f t="shared" si="10"/>
        <v>0</v>
      </c>
      <c r="X21" s="94">
        <f t="shared" si="11"/>
        <v>0</v>
      </c>
    </row>
    <row r="22" spans="1:24" x14ac:dyDescent="0.25">
      <c r="A22" s="99"/>
      <c r="B22" s="95"/>
      <c r="C22" s="95"/>
      <c r="D22" s="96"/>
      <c r="E22" s="96"/>
      <c r="F22" s="90">
        <f t="shared" si="12"/>
        <v>0</v>
      </c>
      <c r="G22" s="96"/>
      <c r="H22" s="90">
        <f t="shared" si="3"/>
        <v>0</v>
      </c>
      <c r="I22" s="91">
        <f>SUM(H22/'B - Operating Budget'!$D$40)</f>
        <v>0</v>
      </c>
      <c r="J22" s="97"/>
      <c r="K22" s="98"/>
      <c r="N22" s="92">
        <f t="shared" si="4"/>
        <v>0</v>
      </c>
      <c r="O22" s="93">
        <f t="shared" si="5"/>
        <v>0</v>
      </c>
      <c r="P22" s="93">
        <f t="shared" si="6"/>
        <v>0</v>
      </c>
      <c r="Q22" s="93">
        <f t="shared" si="6"/>
        <v>0</v>
      </c>
      <c r="R22" s="93">
        <f t="shared" si="13"/>
        <v>0</v>
      </c>
      <c r="T22" s="93">
        <f t="shared" si="8"/>
        <v>0</v>
      </c>
      <c r="U22" s="93">
        <f t="shared" si="9"/>
        <v>0</v>
      </c>
      <c r="V22" s="93">
        <f t="shared" si="10"/>
        <v>0</v>
      </c>
      <c r="W22" s="93">
        <f t="shared" si="10"/>
        <v>0</v>
      </c>
      <c r="X22" s="94">
        <f t="shared" si="11"/>
        <v>0</v>
      </c>
    </row>
    <row r="23" spans="1:24" x14ac:dyDescent="0.25">
      <c r="A23" s="99"/>
      <c r="B23" s="95"/>
      <c r="C23" s="95"/>
      <c r="D23" s="96"/>
      <c r="E23" s="96"/>
      <c r="F23" s="90">
        <f t="shared" si="12"/>
        <v>0</v>
      </c>
      <c r="G23" s="96"/>
      <c r="H23" s="90">
        <f t="shared" si="3"/>
        <v>0</v>
      </c>
      <c r="I23" s="91">
        <f>SUM(H23/'B - Operating Budget'!$D$40)</f>
        <v>0</v>
      </c>
      <c r="J23" s="97"/>
      <c r="K23" s="98"/>
      <c r="N23" s="92">
        <f t="shared" si="4"/>
        <v>0</v>
      </c>
      <c r="O23" s="93">
        <f t="shared" si="5"/>
        <v>0</v>
      </c>
      <c r="P23" s="93">
        <f t="shared" si="6"/>
        <v>0</v>
      </c>
      <c r="Q23" s="93">
        <f t="shared" si="6"/>
        <v>0</v>
      </c>
      <c r="R23" s="93">
        <f t="shared" si="13"/>
        <v>0</v>
      </c>
      <c r="T23" s="93">
        <f t="shared" si="8"/>
        <v>0</v>
      </c>
      <c r="U23" s="93">
        <f t="shared" si="9"/>
        <v>0</v>
      </c>
      <c r="V23" s="93">
        <f t="shared" si="10"/>
        <v>0</v>
      </c>
      <c r="W23" s="93">
        <f t="shared" si="10"/>
        <v>0</v>
      </c>
      <c r="X23" s="94">
        <f t="shared" si="11"/>
        <v>0</v>
      </c>
    </row>
    <row r="24" spans="1:24" x14ac:dyDescent="0.25">
      <c r="A24" s="99"/>
      <c r="B24" s="95"/>
      <c r="C24" s="95"/>
      <c r="D24" s="96"/>
      <c r="E24" s="96"/>
      <c r="F24" s="90">
        <f t="shared" si="12"/>
        <v>0</v>
      </c>
      <c r="G24" s="96"/>
      <c r="H24" s="90">
        <f t="shared" si="3"/>
        <v>0</v>
      </c>
      <c r="I24" s="91">
        <f>SUM(H24/'B - Operating Budget'!$D$40)</f>
        <v>0</v>
      </c>
      <c r="J24" s="97"/>
      <c r="K24" s="98"/>
      <c r="N24" s="92">
        <f t="shared" si="4"/>
        <v>0</v>
      </c>
      <c r="O24" s="93">
        <f t="shared" si="5"/>
        <v>0</v>
      </c>
      <c r="P24" s="93">
        <f t="shared" ref="P24:Q103" si="14">IF($K24="no",SUM($E24*0.5),0)</f>
        <v>0</v>
      </c>
      <c r="Q24" s="93">
        <f t="shared" si="14"/>
        <v>0</v>
      </c>
      <c r="R24" s="93">
        <f t="shared" si="13"/>
        <v>0</v>
      </c>
      <c r="T24" s="93">
        <f t="shared" si="8"/>
        <v>0</v>
      </c>
      <c r="U24" s="93">
        <f t="shared" si="9"/>
        <v>0</v>
      </c>
      <c r="V24" s="93">
        <f t="shared" si="10"/>
        <v>0</v>
      </c>
      <c r="W24" s="93">
        <f t="shared" si="10"/>
        <v>0</v>
      </c>
      <c r="X24" s="94">
        <f t="shared" si="11"/>
        <v>0</v>
      </c>
    </row>
    <row r="25" spans="1:24" x14ac:dyDescent="0.25">
      <c r="A25" s="99"/>
      <c r="B25" s="95"/>
      <c r="C25" s="95"/>
      <c r="D25" s="96"/>
      <c r="E25" s="96"/>
      <c r="F25" s="90">
        <f t="shared" si="12"/>
        <v>0</v>
      </c>
      <c r="G25" s="96"/>
      <c r="H25" s="90">
        <f t="shared" si="3"/>
        <v>0</v>
      </c>
      <c r="I25" s="91">
        <f>SUM(H25/'B - Operating Budget'!$D$40)</f>
        <v>0</v>
      </c>
      <c r="J25" s="97"/>
      <c r="K25" s="98"/>
      <c r="N25" s="92">
        <f t="shared" si="4"/>
        <v>0</v>
      </c>
      <c r="O25" s="93">
        <f t="shared" si="5"/>
        <v>0</v>
      </c>
      <c r="P25" s="93">
        <f t="shared" si="14"/>
        <v>0</v>
      </c>
      <c r="Q25" s="93">
        <f t="shared" si="14"/>
        <v>0</v>
      </c>
      <c r="R25" s="93">
        <f t="shared" si="13"/>
        <v>0</v>
      </c>
      <c r="T25" s="93">
        <f t="shared" si="8"/>
        <v>0</v>
      </c>
      <c r="U25" s="93">
        <f t="shared" si="9"/>
        <v>0</v>
      </c>
      <c r="V25" s="93">
        <f t="shared" si="10"/>
        <v>0</v>
      </c>
      <c r="W25" s="93">
        <f t="shared" si="10"/>
        <v>0</v>
      </c>
      <c r="X25" s="94">
        <f t="shared" si="11"/>
        <v>0</v>
      </c>
    </row>
    <row r="26" spans="1:24" x14ac:dyDescent="0.25">
      <c r="A26" s="99"/>
      <c r="B26" s="95"/>
      <c r="C26" s="95"/>
      <c r="D26" s="96"/>
      <c r="E26" s="96"/>
      <c r="F26" s="90">
        <f t="shared" si="12"/>
        <v>0</v>
      </c>
      <c r="G26" s="96"/>
      <c r="H26" s="90">
        <f t="shared" si="3"/>
        <v>0</v>
      </c>
      <c r="I26" s="91">
        <f>SUM(H26/'B - Operating Budget'!$D$40)</f>
        <v>0</v>
      </c>
      <c r="J26" s="97"/>
      <c r="K26" s="98"/>
      <c r="N26" s="92">
        <f t="shared" si="4"/>
        <v>0</v>
      </c>
      <c r="O26" s="93">
        <f t="shared" si="5"/>
        <v>0</v>
      </c>
      <c r="P26" s="93">
        <f t="shared" si="14"/>
        <v>0</v>
      </c>
      <c r="Q26" s="93">
        <f t="shared" si="14"/>
        <v>0</v>
      </c>
      <c r="R26" s="93">
        <f t="shared" si="13"/>
        <v>0</v>
      </c>
      <c r="T26" s="93">
        <f t="shared" si="8"/>
        <v>0</v>
      </c>
      <c r="U26" s="93">
        <f t="shared" si="9"/>
        <v>0</v>
      </c>
      <c r="V26" s="93">
        <f t="shared" si="10"/>
        <v>0</v>
      </c>
      <c r="W26" s="93">
        <f t="shared" si="10"/>
        <v>0</v>
      </c>
      <c r="X26" s="94">
        <f t="shared" si="11"/>
        <v>0</v>
      </c>
    </row>
    <row r="27" spans="1:24" x14ac:dyDescent="0.25">
      <c r="A27" s="99"/>
      <c r="B27" s="95"/>
      <c r="C27" s="95"/>
      <c r="D27" s="96"/>
      <c r="E27" s="96"/>
      <c r="F27" s="90">
        <f t="shared" ref="F27:F28" si="15">SUM(D27:E27)</f>
        <v>0</v>
      </c>
      <c r="G27" s="96"/>
      <c r="H27" s="90">
        <f t="shared" ref="H27:H28" si="16">SUM(F27:G27)</f>
        <v>0</v>
      </c>
      <c r="I27" s="91">
        <f>SUM(H27/'B - Operating Budget'!$D$40)</f>
        <v>0</v>
      </c>
      <c r="J27" s="97"/>
      <c r="K27" s="98"/>
      <c r="N27" s="92">
        <f t="shared" si="4"/>
        <v>0</v>
      </c>
      <c r="O27" s="93">
        <f t="shared" si="5"/>
        <v>0</v>
      </c>
      <c r="P27" s="93">
        <f t="shared" si="14"/>
        <v>0</v>
      </c>
      <c r="Q27" s="93">
        <f t="shared" si="14"/>
        <v>0</v>
      </c>
      <c r="R27" s="93">
        <f t="shared" ref="R27:R57" si="17">SUM(N27:Q27)</f>
        <v>0</v>
      </c>
      <c r="T27" s="93">
        <f t="shared" si="8"/>
        <v>0</v>
      </c>
      <c r="U27" s="93">
        <f t="shared" si="9"/>
        <v>0</v>
      </c>
      <c r="V27" s="93">
        <f t="shared" si="10"/>
        <v>0</v>
      </c>
      <c r="W27" s="93">
        <f t="shared" si="10"/>
        <v>0</v>
      </c>
      <c r="X27" s="94">
        <f t="shared" ref="X27:X57" si="18">SUM(T27:W27)</f>
        <v>0</v>
      </c>
    </row>
    <row r="28" spans="1:24" x14ac:dyDescent="0.25">
      <c r="A28" s="99"/>
      <c r="B28" s="95"/>
      <c r="C28" s="95"/>
      <c r="D28" s="96"/>
      <c r="E28" s="96"/>
      <c r="F28" s="90">
        <f t="shared" si="15"/>
        <v>0</v>
      </c>
      <c r="G28" s="96"/>
      <c r="H28" s="90">
        <f t="shared" si="16"/>
        <v>0</v>
      </c>
      <c r="I28" s="91">
        <f>SUM(H28/'B - Operating Budget'!$D$40)</f>
        <v>0</v>
      </c>
      <c r="J28" s="97"/>
      <c r="K28" s="98"/>
      <c r="N28" s="92">
        <f t="shared" si="4"/>
        <v>0</v>
      </c>
      <c r="O28" s="93">
        <f t="shared" si="5"/>
        <v>0</v>
      </c>
      <c r="P28" s="93">
        <f t="shared" si="14"/>
        <v>0</v>
      </c>
      <c r="Q28" s="93">
        <f t="shared" si="14"/>
        <v>0</v>
      </c>
      <c r="R28" s="93">
        <f t="shared" si="17"/>
        <v>0</v>
      </c>
      <c r="T28" s="93">
        <f t="shared" si="8"/>
        <v>0</v>
      </c>
      <c r="U28" s="93">
        <f t="shared" si="9"/>
        <v>0</v>
      </c>
      <c r="V28" s="93">
        <f t="shared" si="10"/>
        <v>0</v>
      </c>
      <c r="W28" s="93">
        <f t="shared" si="10"/>
        <v>0</v>
      </c>
      <c r="X28" s="94">
        <f t="shared" si="18"/>
        <v>0</v>
      </c>
    </row>
    <row r="29" spans="1:24" x14ac:dyDescent="0.25">
      <c r="A29" s="99"/>
      <c r="B29" s="95"/>
      <c r="C29" s="95"/>
      <c r="D29" s="96"/>
      <c r="E29" s="96"/>
      <c r="F29" s="90">
        <f t="shared" ref="F29:F57" si="19">SUM(D29:E29)</f>
        <v>0</v>
      </c>
      <c r="G29" s="96"/>
      <c r="H29" s="90">
        <f t="shared" ref="H29:H57" si="20">SUM(F29:G29)</f>
        <v>0</v>
      </c>
      <c r="I29" s="91">
        <f>SUM(H29/'B - Operating Budget'!$D$40)</f>
        <v>0</v>
      </c>
      <c r="J29" s="97"/>
      <c r="K29" s="98"/>
      <c r="N29" s="92">
        <f t="shared" si="4"/>
        <v>0</v>
      </c>
      <c r="O29" s="93">
        <f t="shared" si="5"/>
        <v>0</v>
      </c>
      <c r="P29" s="93">
        <f t="shared" si="14"/>
        <v>0</v>
      </c>
      <c r="Q29" s="93">
        <f t="shared" si="14"/>
        <v>0</v>
      </c>
      <c r="R29" s="93">
        <f t="shared" si="17"/>
        <v>0</v>
      </c>
      <c r="T29" s="93">
        <f t="shared" si="8"/>
        <v>0</v>
      </c>
      <c r="U29" s="93">
        <f t="shared" si="9"/>
        <v>0</v>
      </c>
      <c r="V29" s="93">
        <f t="shared" si="10"/>
        <v>0</v>
      </c>
      <c r="W29" s="93">
        <f t="shared" si="10"/>
        <v>0</v>
      </c>
      <c r="X29" s="94">
        <f t="shared" si="18"/>
        <v>0</v>
      </c>
    </row>
    <row r="30" spans="1:24" x14ac:dyDescent="0.25">
      <c r="A30" s="99"/>
      <c r="B30" s="95"/>
      <c r="C30" s="95"/>
      <c r="D30" s="96"/>
      <c r="E30" s="96"/>
      <c r="F30" s="90">
        <f t="shared" si="19"/>
        <v>0</v>
      </c>
      <c r="G30" s="96"/>
      <c r="H30" s="90">
        <f t="shared" si="20"/>
        <v>0</v>
      </c>
      <c r="I30" s="91">
        <f>SUM(H30/'B - Operating Budget'!$D$40)</f>
        <v>0</v>
      </c>
      <c r="J30" s="97"/>
      <c r="K30" s="98"/>
      <c r="N30" s="92">
        <f t="shared" si="4"/>
        <v>0</v>
      </c>
      <c r="O30" s="93">
        <f t="shared" si="5"/>
        <v>0</v>
      </c>
      <c r="P30" s="93">
        <f t="shared" si="14"/>
        <v>0</v>
      </c>
      <c r="Q30" s="93">
        <f t="shared" si="14"/>
        <v>0</v>
      </c>
      <c r="R30" s="93">
        <f t="shared" si="17"/>
        <v>0</v>
      </c>
      <c r="T30" s="93">
        <f t="shared" si="8"/>
        <v>0</v>
      </c>
      <c r="U30" s="93">
        <f t="shared" si="9"/>
        <v>0</v>
      </c>
      <c r="V30" s="93">
        <f t="shared" si="10"/>
        <v>0</v>
      </c>
      <c r="W30" s="93">
        <f t="shared" si="10"/>
        <v>0</v>
      </c>
      <c r="X30" s="94">
        <f t="shared" si="18"/>
        <v>0</v>
      </c>
    </row>
    <row r="31" spans="1:24" x14ac:dyDescent="0.25">
      <c r="A31" s="99"/>
      <c r="B31" s="95"/>
      <c r="C31" s="95"/>
      <c r="D31" s="96"/>
      <c r="E31" s="96"/>
      <c r="F31" s="90">
        <f t="shared" si="19"/>
        <v>0</v>
      </c>
      <c r="G31" s="96"/>
      <c r="H31" s="90">
        <f t="shared" si="20"/>
        <v>0</v>
      </c>
      <c r="I31" s="91">
        <f>SUM(H31/'B - Operating Budget'!$D$40)</f>
        <v>0</v>
      </c>
      <c r="J31" s="97"/>
      <c r="K31" s="98"/>
      <c r="N31" s="92">
        <f t="shared" si="4"/>
        <v>0</v>
      </c>
      <c r="O31" s="93">
        <f t="shared" si="5"/>
        <v>0</v>
      </c>
      <c r="P31" s="93">
        <f t="shared" si="14"/>
        <v>0</v>
      </c>
      <c r="Q31" s="93">
        <f t="shared" si="14"/>
        <v>0</v>
      </c>
      <c r="R31" s="93">
        <f t="shared" si="17"/>
        <v>0</v>
      </c>
      <c r="T31" s="93">
        <f t="shared" si="8"/>
        <v>0</v>
      </c>
      <c r="U31" s="93">
        <f t="shared" si="9"/>
        <v>0</v>
      </c>
      <c r="V31" s="93">
        <f t="shared" si="10"/>
        <v>0</v>
      </c>
      <c r="W31" s="93">
        <f t="shared" si="10"/>
        <v>0</v>
      </c>
      <c r="X31" s="94">
        <f t="shared" si="18"/>
        <v>0</v>
      </c>
    </row>
    <row r="32" spans="1:24" x14ac:dyDescent="0.25">
      <c r="A32" s="99"/>
      <c r="B32" s="95"/>
      <c r="C32" s="95"/>
      <c r="D32" s="96"/>
      <c r="E32" s="96"/>
      <c r="F32" s="90">
        <f t="shared" si="19"/>
        <v>0</v>
      </c>
      <c r="G32" s="96"/>
      <c r="H32" s="90">
        <f t="shared" si="20"/>
        <v>0</v>
      </c>
      <c r="I32" s="91">
        <f>SUM(H32/'B - Operating Budget'!$D$40)</f>
        <v>0</v>
      </c>
      <c r="J32" s="97"/>
      <c r="K32" s="98"/>
      <c r="N32" s="92">
        <f t="shared" si="4"/>
        <v>0</v>
      </c>
      <c r="O32" s="93">
        <f t="shared" si="5"/>
        <v>0</v>
      </c>
      <c r="P32" s="93">
        <f t="shared" si="14"/>
        <v>0</v>
      </c>
      <c r="Q32" s="93">
        <f t="shared" si="14"/>
        <v>0</v>
      </c>
      <c r="R32" s="93">
        <f t="shared" si="17"/>
        <v>0</v>
      </c>
      <c r="T32" s="93">
        <f t="shared" si="8"/>
        <v>0</v>
      </c>
      <c r="U32" s="93">
        <f t="shared" si="9"/>
        <v>0</v>
      </c>
      <c r="V32" s="93">
        <f t="shared" si="10"/>
        <v>0</v>
      </c>
      <c r="W32" s="93">
        <f t="shared" si="10"/>
        <v>0</v>
      </c>
      <c r="X32" s="94">
        <f t="shared" si="18"/>
        <v>0</v>
      </c>
    </row>
    <row r="33" spans="1:24" x14ac:dyDescent="0.25">
      <c r="A33" s="99"/>
      <c r="B33" s="95"/>
      <c r="C33" s="95"/>
      <c r="D33" s="96"/>
      <c r="E33" s="96"/>
      <c r="F33" s="90">
        <f t="shared" si="19"/>
        <v>0</v>
      </c>
      <c r="G33" s="96"/>
      <c r="H33" s="90">
        <f t="shared" si="20"/>
        <v>0</v>
      </c>
      <c r="I33" s="91">
        <f>SUM(H33/'B - Operating Budget'!$D$40)</f>
        <v>0</v>
      </c>
      <c r="J33" s="97"/>
      <c r="K33" s="98"/>
      <c r="N33" s="92">
        <f t="shared" si="4"/>
        <v>0</v>
      </c>
      <c r="O33" s="93">
        <f t="shared" si="5"/>
        <v>0</v>
      </c>
      <c r="P33" s="93">
        <f t="shared" si="14"/>
        <v>0</v>
      </c>
      <c r="Q33" s="93">
        <f t="shared" si="14"/>
        <v>0</v>
      </c>
      <c r="R33" s="93">
        <f t="shared" si="17"/>
        <v>0</v>
      </c>
      <c r="T33" s="93">
        <f t="shared" si="8"/>
        <v>0</v>
      </c>
      <c r="U33" s="93">
        <f t="shared" si="9"/>
        <v>0</v>
      </c>
      <c r="V33" s="93">
        <f t="shared" si="10"/>
        <v>0</v>
      </c>
      <c r="W33" s="93">
        <f t="shared" si="10"/>
        <v>0</v>
      </c>
      <c r="X33" s="94">
        <f t="shared" si="18"/>
        <v>0</v>
      </c>
    </row>
    <row r="34" spans="1:24" x14ac:dyDescent="0.25">
      <c r="A34" s="99"/>
      <c r="B34" s="95"/>
      <c r="C34" s="95"/>
      <c r="D34" s="96"/>
      <c r="E34" s="96"/>
      <c r="F34" s="90">
        <f t="shared" si="19"/>
        <v>0</v>
      </c>
      <c r="G34" s="96"/>
      <c r="H34" s="90">
        <f t="shared" si="20"/>
        <v>0</v>
      </c>
      <c r="I34" s="91">
        <f>SUM(H34/'B - Operating Budget'!$D$40)</f>
        <v>0</v>
      </c>
      <c r="J34" s="97"/>
      <c r="K34" s="98"/>
      <c r="N34" s="92">
        <f t="shared" si="4"/>
        <v>0</v>
      </c>
      <c r="O34" s="93">
        <f t="shared" si="5"/>
        <v>0</v>
      </c>
      <c r="P34" s="93">
        <f t="shared" si="14"/>
        <v>0</v>
      </c>
      <c r="Q34" s="93">
        <f t="shared" si="14"/>
        <v>0</v>
      </c>
      <c r="R34" s="93">
        <f t="shared" si="17"/>
        <v>0</v>
      </c>
      <c r="T34" s="93">
        <f t="shared" si="8"/>
        <v>0</v>
      </c>
      <c r="U34" s="93">
        <f t="shared" si="9"/>
        <v>0</v>
      </c>
      <c r="V34" s="93">
        <f t="shared" si="10"/>
        <v>0</v>
      </c>
      <c r="W34" s="93">
        <f t="shared" si="10"/>
        <v>0</v>
      </c>
      <c r="X34" s="94">
        <f t="shared" si="18"/>
        <v>0</v>
      </c>
    </row>
    <row r="35" spans="1:24" x14ac:dyDescent="0.25">
      <c r="A35" s="99"/>
      <c r="B35" s="95"/>
      <c r="C35" s="95"/>
      <c r="D35" s="96"/>
      <c r="E35" s="96"/>
      <c r="F35" s="90">
        <f t="shared" si="19"/>
        <v>0</v>
      </c>
      <c r="G35" s="96"/>
      <c r="H35" s="90">
        <f t="shared" si="20"/>
        <v>0</v>
      </c>
      <c r="I35" s="91">
        <f>SUM(H35/'B - Operating Budget'!$D$40)</f>
        <v>0</v>
      </c>
      <c r="J35" s="97"/>
      <c r="K35" s="98"/>
      <c r="N35" s="92">
        <f t="shared" si="4"/>
        <v>0</v>
      </c>
      <c r="O35" s="93">
        <f t="shared" si="5"/>
        <v>0</v>
      </c>
      <c r="P35" s="93">
        <f t="shared" si="14"/>
        <v>0</v>
      </c>
      <c r="Q35" s="93">
        <f t="shared" si="14"/>
        <v>0</v>
      </c>
      <c r="R35" s="93">
        <f t="shared" si="17"/>
        <v>0</v>
      </c>
      <c r="T35" s="93">
        <f t="shared" si="8"/>
        <v>0</v>
      </c>
      <c r="U35" s="93">
        <f t="shared" si="9"/>
        <v>0</v>
      </c>
      <c r="V35" s="93">
        <f t="shared" si="10"/>
        <v>0</v>
      </c>
      <c r="W35" s="93">
        <f t="shared" si="10"/>
        <v>0</v>
      </c>
      <c r="X35" s="94">
        <f t="shared" si="18"/>
        <v>0</v>
      </c>
    </row>
    <row r="36" spans="1:24" x14ac:dyDescent="0.25">
      <c r="A36" s="99"/>
      <c r="B36" s="95"/>
      <c r="C36" s="95"/>
      <c r="D36" s="96"/>
      <c r="E36" s="96"/>
      <c r="F36" s="90">
        <f t="shared" si="19"/>
        <v>0</v>
      </c>
      <c r="G36" s="96"/>
      <c r="H36" s="90">
        <f t="shared" si="20"/>
        <v>0</v>
      </c>
      <c r="I36" s="91">
        <f>SUM(H36/'B - Operating Budget'!$D$40)</f>
        <v>0</v>
      </c>
      <c r="J36" s="97"/>
      <c r="K36" s="98"/>
      <c r="N36" s="92">
        <f t="shared" si="4"/>
        <v>0</v>
      </c>
      <c r="O36" s="93">
        <f t="shared" si="5"/>
        <v>0</v>
      </c>
      <c r="P36" s="93">
        <f t="shared" si="14"/>
        <v>0</v>
      </c>
      <c r="Q36" s="93">
        <f t="shared" si="14"/>
        <v>0</v>
      </c>
      <c r="R36" s="93">
        <f t="shared" si="17"/>
        <v>0</v>
      </c>
      <c r="T36" s="93">
        <f t="shared" si="8"/>
        <v>0</v>
      </c>
      <c r="U36" s="93">
        <f t="shared" si="9"/>
        <v>0</v>
      </c>
      <c r="V36" s="93">
        <f t="shared" si="10"/>
        <v>0</v>
      </c>
      <c r="W36" s="93">
        <f t="shared" si="10"/>
        <v>0</v>
      </c>
      <c r="X36" s="94">
        <f t="shared" si="18"/>
        <v>0</v>
      </c>
    </row>
    <row r="37" spans="1:24" x14ac:dyDescent="0.25">
      <c r="A37" s="99"/>
      <c r="B37" s="95"/>
      <c r="C37" s="95"/>
      <c r="D37" s="96"/>
      <c r="E37" s="96"/>
      <c r="F37" s="90">
        <f t="shared" si="19"/>
        <v>0</v>
      </c>
      <c r="G37" s="96"/>
      <c r="H37" s="90">
        <f t="shared" si="20"/>
        <v>0</v>
      </c>
      <c r="I37" s="91">
        <f>SUM(H37/'B - Operating Budget'!$D$40)</f>
        <v>0</v>
      </c>
      <c r="J37" s="97"/>
      <c r="K37" s="98"/>
      <c r="N37" s="92">
        <f t="shared" si="4"/>
        <v>0</v>
      </c>
      <c r="O37" s="93">
        <f t="shared" si="5"/>
        <v>0</v>
      </c>
      <c r="P37" s="93">
        <f t="shared" si="14"/>
        <v>0</v>
      </c>
      <c r="Q37" s="93">
        <f t="shared" si="14"/>
        <v>0</v>
      </c>
      <c r="R37" s="93">
        <f t="shared" si="17"/>
        <v>0</v>
      </c>
      <c r="T37" s="93">
        <f t="shared" si="8"/>
        <v>0</v>
      </c>
      <c r="U37" s="93">
        <f t="shared" si="9"/>
        <v>0</v>
      </c>
      <c r="V37" s="93">
        <f t="shared" si="10"/>
        <v>0</v>
      </c>
      <c r="W37" s="93">
        <f t="shared" si="10"/>
        <v>0</v>
      </c>
      <c r="X37" s="94">
        <f t="shared" si="18"/>
        <v>0</v>
      </c>
    </row>
    <row r="38" spans="1:24" x14ac:dyDescent="0.25">
      <c r="A38" s="99"/>
      <c r="B38" s="95"/>
      <c r="C38" s="95"/>
      <c r="D38" s="96"/>
      <c r="E38" s="96"/>
      <c r="F38" s="90">
        <f t="shared" si="19"/>
        <v>0</v>
      </c>
      <c r="G38" s="96"/>
      <c r="H38" s="90">
        <f t="shared" si="20"/>
        <v>0</v>
      </c>
      <c r="I38" s="91">
        <f>SUM(H38/'B - Operating Budget'!$D$40)</f>
        <v>0</v>
      </c>
      <c r="J38" s="97"/>
      <c r="K38" s="98"/>
      <c r="N38" s="92">
        <f t="shared" si="4"/>
        <v>0</v>
      </c>
      <c r="O38" s="93">
        <f t="shared" si="5"/>
        <v>0</v>
      </c>
      <c r="P38" s="93">
        <f t="shared" si="14"/>
        <v>0</v>
      </c>
      <c r="Q38" s="93">
        <f t="shared" si="14"/>
        <v>0</v>
      </c>
      <c r="R38" s="93">
        <f t="shared" si="17"/>
        <v>0</v>
      </c>
      <c r="T38" s="93">
        <f t="shared" si="8"/>
        <v>0</v>
      </c>
      <c r="U38" s="93">
        <f t="shared" si="9"/>
        <v>0</v>
      </c>
      <c r="V38" s="93">
        <f t="shared" si="10"/>
        <v>0</v>
      </c>
      <c r="W38" s="93">
        <f t="shared" si="10"/>
        <v>0</v>
      </c>
      <c r="X38" s="94">
        <f t="shared" si="18"/>
        <v>0</v>
      </c>
    </row>
    <row r="39" spans="1:24" x14ac:dyDescent="0.25">
      <c r="A39" s="99"/>
      <c r="B39" s="95"/>
      <c r="C39" s="95"/>
      <c r="D39" s="96"/>
      <c r="E39" s="96"/>
      <c r="F39" s="90">
        <f t="shared" si="19"/>
        <v>0</v>
      </c>
      <c r="G39" s="96"/>
      <c r="H39" s="90">
        <f t="shared" si="20"/>
        <v>0</v>
      </c>
      <c r="I39" s="91">
        <f>SUM(H39/'B - Operating Budget'!$D$40)</f>
        <v>0</v>
      </c>
      <c r="J39" s="97"/>
      <c r="K39" s="98"/>
      <c r="N39" s="92">
        <f t="shared" si="4"/>
        <v>0</v>
      </c>
      <c r="O39" s="93">
        <f t="shared" si="5"/>
        <v>0</v>
      </c>
      <c r="P39" s="93">
        <f t="shared" si="14"/>
        <v>0</v>
      </c>
      <c r="Q39" s="93">
        <f t="shared" si="14"/>
        <v>0</v>
      </c>
      <c r="R39" s="93">
        <f t="shared" si="17"/>
        <v>0</v>
      </c>
      <c r="T39" s="93">
        <f t="shared" si="8"/>
        <v>0</v>
      </c>
      <c r="U39" s="93">
        <f t="shared" si="9"/>
        <v>0</v>
      </c>
      <c r="V39" s="93">
        <f t="shared" si="10"/>
        <v>0</v>
      </c>
      <c r="W39" s="93">
        <f t="shared" si="10"/>
        <v>0</v>
      </c>
      <c r="X39" s="94">
        <f t="shared" si="18"/>
        <v>0</v>
      </c>
    </row>
    <row r="40" spans="1:24" x14ac:dyDescent="0.25">
      <c r="A40" s="99"/>
      <c r="B40" s="95"/>
      <c r="C40" s="95"/>
      <c r="D40" s="96"/>
      <c r="E40" s="96"/>
      <c r="F40" s="90">
        <f t="shared" si="19"/>
        <v>0</v>
      </c>
      <c r="G40" s="96"/>
      <c r="H40" s="90">
        <f t="shared" si="20"/>
        <v>0</v>
      </c>
      <c r="I40" s="91">
        <f>SUM(H40/'B - Operating Budget'!$D$40)</f>
        <v>0</v>
      </c>
      <c r="J40" s="97"/>
      <c r="K40" s="98"/>
      <c r="N40" s="92">
        <f t="shared" si="4"/>
        <v>0</v>
      </c>
      <c r="O40" s="93">
        <f t="shared" si="5"/>
        <v>0</v>
      </c>
      <c r="P40" s="93">
        <f t="shared" si="14"/>
        <v>0</v>
      </c>
      <c r="Q40" s="93">
        <f t="shared" si="14"/>
        <v>0</v>
      </c>
      <c r="R40" s="93">
        <f t="shared" si="17"/>
        <v>0</v>
      </c>
      <c r="T40" s="93">
        <f t="shared" si="8"/>
        <v>0</v>
      </c>
      <c r="U40" s="93">
        <f t="shared" si="9"/>
        <v>0</v>
      </c>
      <c r="V40" s="93">
        <f t="shared" si="10"/>
        <v>0</v>
      </c>
      <c r="W40" s="93">
        <f t="shared" si="10"/>
        <v>0</v>
      </c>
      <c r="X40" s="94">
        <f t="shared" si="18"/>
        <v>0</v>
      </c>
    </row>
    <row r="41" spans="1:24" x14ac:dyDescent="0.25">
      <c r="A41" s="99"/>
      <c r="B41" s="95"/>
      <c r="C41" s="95"/>
      <c r="D41" s="96"/>
      <c r="E41" s="96"/>
      <c r="F41" s="90">
        <f t="shared" si="19"/>
        <v>0</v>
      </c>
      <c r="G41" s="96"/>
      <c r="H41" s="90">
        <f t="shared" si="20"/>
        <v>0</v>
      </c>
      <c r="I41" s="91">
        <f>SUM(H41/'B - Operating Budget'!$D$40)</f>
        <v>0</v>
      </c>
      <c r="J41" s="97"/>
      <c r="K41" s="98"/>
      <c r="N41" s="92">
        <f t="shared" si="4"/>
        <v>0</v>
      </c>
      <c r="O41" s="93">
        <f t="shared" si="5"/>
        <v>0</v>
      </c>
      <c r="P41" s="93">
        <f t="shared" si="14"/>
        <v>0</v>
      </c>
      <c r="Q41" s="93">
        <f t="shared" si="14"/>
        <v>0</v>
      </c>
      <c r="R41" s="93">
        <f t="shared" si="17"/>
        <v>0</v>
      </c>
      <c r="T41" s="93">
        <f t="shared" si="8"/>
        <v>0</v>
      </c>
      <c r="U41" s="93">
        <f t="shared" si="9"/>
        <v>0</v>
      </c>
      <c r="V41" s="93">
        <f t="shared" si="10"/>
        <v>0</v>
      </c>
      <c r="W41" s="93">
        <f t="shared" si="10"/>
        <v>0</v>
      </c>
      <c r="X41" s="94">
        <f t="shared" si="18"/>
        <v>0</v>
      </c>
    </row>
    <row r="42" spans="1:24" x14ac:dyDescent="0.25">
      <c r="A42" s="99"/>
      <c r="B42" s="95"/>
      <c r="C42" s="95"/>
      <c r="D42" s="96"/>
      <c r="E42" s="96"/>
      <c r="F42" s="90">
        <f t="shared" si="19"/>
        <v>0</v>
      </c>
      <c r="G42" s="96"/>
      <c r="H42" s="90">
        <f t="shared" si="20"/>
        <v>0</v>
      </c>
      <c r="I42" s="91">
        <f>SUM(H42/'B - Operating Budget'!$D$40)</f>
        <v>0</v>
      </c>
      <c r="J42" s="97"/>
      <c r="K42" s="98"/>
      <c r="N42" s="92">
        <f t="shared" si="4"/>
        <v>0</v>
      </c>
      <c r="O42" s="93">
        <f t="shared" si="5"/>
        <v>0</v>
      </c>
      <c r="P42" s="93">
        <f t="shared" si="14"/>
        <v>0</v>
      </c>
      <c r="Q42" s="93">
        <f t="shared" si="14"/>
        <v>0</v>
      </c>
      <c r="R42" s="93">
        <f t="shared" si="17"/>
        <v>0</v>
      </c>
      <c r="T42" s="93">
        <f t="shared" si="8"/>
        <v>0</v>
      </c>
      <c r="U42" s="93">
        <f t="shared" si="9"/>
        <v>0</v>
      </c>
      <c r="V42" s="93">
        <f t="shared" si="10"/>
        <v>0</v>
      </c>
      <c r="W42" s="93">
        <f t="shared" si="10"/>
        <v>0</v>
      </c>
      <c r="X42" s="94">
        <f t="shared" si="18"/>
        <v>0</v>
      </c>
    </row>
    <row r="43" spans="1:24" x14ac:dyDescent="0.25">
      <c r="A43" s="99"/>
      <c r="B43" s="95"/>
      <c r="C43" s="95"/>
      <c r="D43" s="96"/>
      <c r="E43" s="96"/>
      <c r="F43" s="90">
        <f t="shared" si="19"/>
        <v>0</v>
      </c>
      <c r="G43" s="96"/>
      <c r="H43" s="90">
        <f t="shared" si="20"/>
        <v>0</v>
      </c>
      <c r="I43" s="91">
        <f>SUM(H43/'B - Operating Budget'!$D$40)</f>
        <v>0</v>
      </c>
      <c r="J43" s="97"/>
      <c r="K43" s="98"/>
      <c r="N43" s="92">
        <f t="shared" si="4"/>
        <v>0</v>
      </c>
      <c r="O43" s="93">
        <f t="shared" si="5"/>
        <v>0</v>
      </c>
      <c r="P43" s="93">
        <f t="shared" si="14"/>
        <v>0</v>
      </c>
      <c r="Q43" s="93">
        <f t="shared" si="14"/>
        <v>0</v>
      </c>
      <c r="R43" s="93">
        <f t="shared" si="17"/>
        <v>0</v>
      </c>
      <c r="T43" s="93">
        <f t="shared" si="8"/>
        <v>0</v>
      </c>
      <c r="U43" s="93">
        <f t="shared" si="9"/>
        <v>0</v>
      </c>
      <c r="V43" s="93">
        <f t="shared" si="10"/>
        <v>0</v>
      </c>
      <c r="W43" s="93">
        <f t="shared" si="10"/>
        <v>0</v>
      </c>
      <c r="X43" s="94">
        <f t="shared" si="18"/>
        <v>0</v>
      </c>
    </row>
    <row r="44" spans="1:24" x14ac:dyDescent="0.25">
      <c r="A44" s="99"/>
      <c r="B44" s="95"/>
      <c r="C44" s="95"/>
      <c r="D44" s="96"/>
      <c r="E44" s="96"/>
      <c r="F44" s="90">
        <f t="shared" si="19"/>
        <v>0</v>
      </c>
      <c r="G44" s="96"/>
      <c r="H44" s="90">
        <f t="shared" si="20"/>
        <v>0</v>
      </c>
      <c r="I44" s="91">
        <f>SUM(H44/'B - Operating Budget'!$D$40)</f>
        <v>0</v>
      </c>
      <c r="J44" s="97"/>
      <c r="K44" s="98"/>
      <c r="N44" s="92">
        <f t="shared" si="4"/>
        <v>0</v>
      </c>
      <c r="O44" s="93">
        <f t="shared" si="5"/>
        <v>0</v>
      </c>
      <c r="P44" s="93">
        <f t="shared" si="14"/>
        <v>0</v>
      </c>
      <c r="Q44" s="93">
        <f t="shared" si="14"/>
        <v>0</v>
      </c>
      <c r="R44" s="93">
        <f t="shared" si="17"/>
        <v>0</v>
      </c>
      <c r="T44" s="93">
        <f t="shared" si="8"/>
        <v>0</v>
      </c>
      <c r="U44" s="93">
        <f t="shared" si="9"/>
        <v>0</v>
      </c>
      <c r="V44" s="93">
        <f t="shared" si="10"/>
        <v>0</v>
      </c>
      <c r="W44" s="93">
        <f t="shared" si="10"/>
        <v>0</v>
      </c>
      <c r="X44" s="94">
        <f t="shared" si="18"/>
        <v>0</v>
      </c>
    </row>
    <row r="45" spans="1:24" x14ac:dyDescent="0.25">
      <c r="A45" s="99"/>
      <c r="B45" s="95"/>
      <c r="C45" s="95"/>
      <c r="D45" s="96"/>
      <c r="E45" s="96"/>
      <c r="F45" s="90">
        <f t="shared" si="19"/>
        <v>0</v>
      </c>
      <c r="G45" s="96"/>
      <c r="H45" s="90">
        <f t="shared" si="20"/>
        <v>0</v>
      </c>
      <c r="I45" s="91">
        <f>SUM(H45/'B - Operating Budget'!$D$40)</f>
        <v>0</v>
      </c>
      <c r="J45" s="97"/>
      <c r="K45" s="98"/>
      <c r="N45" s="92">
        <f t="shared" si="4"/>
        <v>0</v>
      </c>
      <c r="O45" s="93">
        <f t="shared" si="5"/>
        <v>0</v>
      </c>
      <c r="P45" s="93">
        <f t="shared" si="14"/>
        <v>0</v>
      </c>
      <c r="Q45" s="93">
        <f t="shared" si="14"/>
        <v>0</v>
      </c>
      <c r="R45" s="93">
        <f t="shared" si="17"/>
        <v>0</v>
      </c>
      <c r="T45" s="93">
        <f t="shared" si="8"/>
        <v>0</v>
      </c>
      <c r="U45" s="93">
        <f t="shared" si="9"/>
        <v>0</v>
      </c>
      <c r="V45" s="93">
        <f t="shared" si="10"/>
        <v>0</v>
      </c>
      <c r="W45" s="93">
        <f t="shared" si="10"/>
        <v>0</v>
      </c>
      <c r="X45" s="94">
        <f t="shared" si="18"/>
        <v>0</v>
      </c>
    </row>
    <row r="46" spans="1:24" x14ac:dyDescent="0.25">
      <c r="A46" s="99"/>
      <c r="B46" s="95"/>
      <c r="C46" s="95"/>
      <c r="D46" s="96"/>
      <c r="E46" s="96"/>
      <c r="F46" s="90">
        <f t="shared" si="19"/>
        <v>0</v>
      </c>
      <c r="G46" s="96"/>
      <c r="H46" s="90">
        <f t="shared" si="20"/>
        <v>0</v>
      </c>
      <c r="I46" s="91">
        <f>SUM(H46/'B - Operating Budget'!$D$40)</f>
        <v>0</v>
      </c>
      <c r="J46" s="97"/>
      <c r="K46" s="98"/>
      <c r="N46" s="92">
        <f t="shared" si="4"/>
        <v>0</v>
      </c>
      <c r="O46" s="93">
        <f t="shared" si="5"/>
        <v>0</v>
      </c>
      <c r="P46" s="93">
        <f t="shared" si="14"/>
        <v>0</v>
      </c>
      <c r="Q46" s="93">
        <f t="shared" si="14"/>
        <v>0</v>
      </c>
      <c r="R46" s="93">
        <f t="shared" si="17"/>
        <v>0</v>
      </c>
      <c r="T46" s="93">
        <f t="shared" si="8"/>
        <v>0</v>
      </c>
      <c r="U46" s="93">
        <f t="shared" si="9"/>
        <v>0</v>
      </c>
      <c r="V46" s="93">
        <f t="shared" si="10"/>
        <v>0</v>
      </c>
      <c r="W46" s="93">
        <f t="shared" si="10"/>
        <v>0</v>
      </c>
      <c r="X46" s="94">
        <f t="shared" si="18"/>
        <v>0</v>
      </c>
    </row>
    <row r="47" spans="1:24" x14ac:dyDescent="0.25">
      <c r="A47" s="99"/>
      <c r="B47" s="95"/>
      <c r="C47" s="95"/>
      <c r="D47" s="96"/>
      <c r="E47" s="96"/>
      <c r="F47" s="90">
        <f t="shared" si="19"/>
        <v>0</v>
      </c>
      <c r="G47" s="96"/>
      <c r="H47" s="90">
        <f t="shared" si="20"/>
        <v>0</v>
      </c>
      <c r="I47" s="91">
        <f>SUM(H47/'B - Operating Budget'!$D$40)</f>
        <v>0</v>
      </c>
      <c r="J47" s="97"/>
      <c r="K47" s="98"/>
      <c r="N47" s="92">
        <f t="shared" si="4"/>
        <v>0</v>
      </c>
      <c r="O47" s="93">
        <f t="shared" si="5"/>
        <v>0</v>
      </c>
      <c r="P47" s="93">
        <f t="shared" si="14"/>
        <v>0</v>
      </c>
      <c r="Q47" s="93">
        <f t="shared" si="14"/>
        <v>0</v>
      </c>
      <c r="R47" s="93">
        <f t="shared" si="17"/>
        <v>0</v>
      </c>
      <c r="T47" s="93">
        <f t="shared" si="8"/>
        <v>0</v>
      </c>
      <c r="U47" s="93">
        <f t="shared" si="9"/>
        <v>0</v>
      </c>
      <c r="V47" s="93">
        <f t="shared" si="10"/>
        <v>0</v>
      </c>
      <c r="W47" s="93">
        <f t="shared" si="10"/>
        <v>0</v>
      </c>
      <c r="X47" s="94">
        <f t="shared" si="18"/>
        <v>0</v>
      </c>
    </row>
    <row r="48" spans="1:24" x14ac:dyDescent="0.25">
      <c r="A48" s="99"/>
      <c r="B48" s="95"/>
      <c r="C48" s="95"/>
      <c r="D48" s="96"/>
      <c r="E48" s="96"/>
      <c r="F48" s="90">
        <f t="shared" si="19"/>
        <v>0</v>
      </c>
      <c r="G48" s="96"/>
      <c r="H48" s="90">
        <f t="shared" si="20"/>
        <v>0</v>
      </c>
      <c r="I48" s="91">
        <f>SUM(H48/'B - Operating Budget'!$D$40)</f>
        <v>0</v>
      </c>
      <c r="J48" s="97"/>
      <c r="K48" s="98"/>
      <c r="N48" s="92">
        <f t="shared" si="4"/>
        <v>0</v>
      </c>
      <c r="O48" s="93">
        <f t="shared" si="5"/>
        <v>0</v>
      </c>
      <c r="P48" s="93">
        <f t="shared" si="14"/>
        <v>0</v>
      </c>
      <c r="Q48" s="93">
        <f t="shared" si="14"/>
        <v>0</v>
      </c>
      <c r="R48" s="93">
        <f t="shared" si="17"/>
        <v>0</v>
      </c>
      <c r="T48" s="93">
        <f t="shared" si="8"/>
        <v>0</v>
      </c>
      <c r="U48" s="93">
        <f t="shared" si="9"/>
        <v>0</v>
      </c>
      <c r="V48" s="93">
        <f t="shared" si="10"/>
        <v>0</v>
      </c>
      <c r="W48" s="93">
        <f t="shared" si="10"/>
        <v>0</v>
      </c>
      <c r="X48" s="94">
        <f t="shared" si="18"/>
        <v>0</v>
      </c>
    </row>
    <row r="49" spans="1:24" x14ac:dyDescent="0.25">
      <c r="A49" s="99"/>
      <c r="B49" s="95"/>
      <c r="C49" s="95"/>
      <c r="D49" s="96"/>
      <c r="E49" s="96"/>
      <c r="F49" s="90">
        <f t="shared" si="19"/>
        <v>0</v>
      </c>
      <c r="G49" s="96"/>
      <c r="H49" s="90">
        <f t="shared" si="20"/>
        <v>0</v>
      </c>
      <c r="I49" s="91">
        <f>SUM(H49/'B - Operating Budget'!$D$40)</f>
        <v>0</v>
      </c>
      <c r="J49" s="97"/>
      <c r="K49" s="98"/>
      <c r="N49" s="92">
        <f t="shared" si="4"/>
        <v>0</v>
      </c>
      <c r="O49" s="93">
        <f t="shared" si="5"/>
        <v>0</v>
      </c>
      <c r="P49" s="93">
        <f t="shared" si="14"/>
        <v>0</v>
      </c>
      <c r="Q49" s="93">
        <f t="shared" si="14"/>
        <v>0</v>
      </c>
      <c r="R49" s="93">
        <f t="shared" si="17"/>
        <v>0</v>
      </c>
      <c r="T49" s="93">
        <f t="shared" si="8"/>
        <v>0</v>
      </c>
      <c r="U49" s="93">
        <f t="shared" si="9"/>
        <v>0</v>
      </c>
      <c r="V49" s="93">
        <f t="shared" si="10"/>
        <v>0</v>
      </c>
      <c r="W49" s="93">
        <f t="shared" si="10"/>
        <v>0</v>
      </c>
      <c r="X49" s="94">
        <f t="shared" si="18"/>
        <v>0</v>
      </c>
    </row>
    <row r="50" spans="1:24" x14ac:dyDescent="0.25">
      <c r="A50" s="99"/>
      <c r="B50" s="95"/>
      <c r="C50" s="95"/>
      <c r="D50" s="96"/>
      <c r="E50" s="96"/>
      <c r="F50" s="90">
        <f t="shared" si="19"/>
        <v>0</v>
      </c>
      <c r="G50" s="96"/>
      <c r="H50" s="90">
        <f t="shared" si="20"/>
        <v>0</v>
      </c>
      <c r="I50" s="91">
        <f>SUM(H50/'B - Operating Budget'!$D$40)</f>
        <v>0</v>
      </c>
      <c r="J50" s="97"/>
      <c r="K50" s="98"/>
      <c r="N50" s="92">
        <f t="shared" si="4"/>
        <v>0</v>
      </c>
      <c r="O50" s="93">
        <f t="shared" si="5"/>
        <v>0</v>
      </c>
      <c r="P50" s="93">
        <f t="shared" si="14"/>
        <v>0</v>
      </c>
      <c r="Q50" s="93">
        <f t="shared" si="14"/>
        <v>0</v>
      </c>
      <c r="R50" s="93">
        <f t="shared" si="17"/>
        <v>0</v>
      </c>
      <c r="T50" s="93">
        <f t="shared" si="8"/>
        <v>0</v>
      </c>
      <c r="U50" s="93">
        <f t="shared" si="9"/>
        <v>0</v>
      </c>
      <c r="V50" s="93">
        <f t="shared" si="10"/>
        <v>0</v>
      </c>
      <c r="W50" s="93">
        <f t="shared" si="10"/>
        <v>0</v>
      </c>
      <c r="X50" s="94">
        <f t="shared" si="18"/>
        <v>0</v>
      </c>
    </row>
    <row r="51" spans="1:24" x14ac:dyDescent="0.25">
      <c r="A51" s="99"/>
      <c r="B51" s="95"/>
      <c r="C51" s="95"/>
      <c r="D51" s="96"/>
      <c r="E51" s="96"/>
      <c r="F51" s="90">
        <f t="shared" si="19"/>
        <v>0</v>
      </c>
      <c r="G51" s="96"/>
      <c r="H51" s="90">
        <f t="shared" si="20"/>
        <v>0</v>
      </c>
      <c r="I51" s="91">
        <f>SUM(H51/'B - Operating Budget'!$D$40)</f>
        <v>0</v>
      </c>
      <c r="J51" s="97"/>
      <c r="K51" s="98"/>
      <c r="N51" s="92">
        <f t="shared" si="4"/>
        <v>0</v>
      </c>
      <c r="O51" s="93">
        <f t="shared" si="5"/>
        <v>0</v>
      </c>
      <c r="P51" s="93">
        <f t="shared" si="14"/>
        <v>0</v>
      </c>
      <c r="Q51" s="93">
        <f t="shared" si="14"/>
        <v>0</v>
      </c>
      <c r="R51" s="93">
        <f t="shared" si="17"/>
        <v>0</v>
      </c>
      <c r="T51" s="93">
        <f t="shared" si="8"/>
        <v>0</v>
      </c>
      <c r="U51" s="93">
        <f t="shared" si="9"/>
        <v>0</v>
      </c>
      <c r="V51" s="93">
        <f t="shared" si="10"/>
        <v>0</v>
      </c>
      <c r="W51" s="93">
        <f t="shared" si="10"/>
        <v>0</v>
      </c>
      <c r="X51" s="94">
        <f t="shared" si="18"/>
        <v>0</v>
      </c>
    </row>
    <row r="52" spans="1:24" x14ac:dyDescent="0.25">
      <c r="A52" s="99"/>
      <c r="B52" s="95"/>
      <c r="C52" s="95"/>
      <c r="D52" s="96"/>
      <c r="E52" s="96"/>
      <c r="F52" s="90">
        <f t="shared" si="19"/>
        <v>0</v>
      </c>
      <c r="G52" s="96"/>
      <c r="H52" s="90">
        <f t="shared" si="20"/>
        <v>0</v>
      </c>
      <c r="I52" s="91">
        <f>SUM(H52/'B - Operating Budget'!$D$40)</f>
        <v>0</v>
      </c>
      <c r="J52" s="97"/>
      <c r="K52" s="98"/>
      <c r="N52" s="92">
        <f t="shared" si="4"/>
        <v>0</v>
      </c>
      <c r="O52" s="93">
        <f t="shared" si="5"/>
        <v>0</v>
      </c>
      <c r="P52" s="93">
        <f t="shared" si="14"/>
        <v>0</v>
      </c>
      <c r="Q52" s="93">
        <f t="shared" si="14"/>
        <v>0</v>
      </c>
      <c r="R52" s="93">
        <f t="shared" si="17"/>
        <v>0</v>
      </c>
      <c r="T52" s="93">
        <f t="shared" si="8"/>
        <v>0</v>
      </c>
      <c r="U52" s="93">
        <f t="shared" si="9"/>
        <v>0</v>
      </c>
      <c r="V52" s="93">
        <f t="shared" si="10"/>
        <v>0</v>
      </c>
      <c r="W52" s="93">
        <f t="shared" si="10"/>
        <v>0</v>
      </c>
      <c r="X52" s="94">
        <f t="shared" si="18"/>
        <v>0</v>
      </c>
    </row>
    <row r="53" spans="1:24" x14ac:dyDescent="0.25">
      <c r="A53" s="99"/>
      <c r="B53" s="95"/>
      <c r="C53" s="95"/>
      <c r="D53" s="96"/>
      <c r="E53" s="96"/>
      <c r="F53" s="90">
        <f t="shared" si="19"/>
        <v>0</v>
      </c>
      <c r="G53" s="96"/>
      <c r="H53" s="90">
        <f t="shared" si="20"/>
        <v>0</v>
      </c>
      <c r="I53" s="91">
        <f>SUM(H53/'B - Operating Budget'!$D$40)</f>
        <v>0</v>
      </c>
      <c r="J53" s="97"/>
      <c r="K53" s="98"/>
      <c r="N53" s="92">
        <f t="shared" si="4"/>
        <v>0</v>
      </c>
      <c r="O53" s="93">
        <f t="shared" si="5"/>
        <v>0</v>
      </c>
      <c r="P53" s="93">
        <f t="shared" si="14"/>
        <v>0</v>
      </c>
      <c r="Q53" s="93">
        <f t="shared" si="14"/>
        <v>0</v>
      </c>
      <c r="R53" s="93">
        <f t="shared" si="17"/>
        <v>0</v>
      </c>
      <c r="T53" s="93">
        <f t="shared" si="8"/>
        <v>0</v>
      </c>
      <c r="U53" s="93">
        <f t="shared" si="9"/>
        <v>0</v>
      </c>
      <c r="V53" s="93">
        <f t="shared" si="10"/>
        <v>0</v>
      </c>
      <c r="W53" s="93">
        <f t="shared" si="10"/>
        <v>0</v>
      </c>
      <c r="X53" s="94">
        <f t="shared" si="18"/>
        <v>0</v>
      </c>
    </row>
    <row r="54" spans="1:24" x14ac:dyDescent="0.25">
      <c r="A54" s="99"/>
      <c r="B54" s="95"/>
      <c r="C54" s="95"/>
      <c r="D54" s="96"/>
      <c r="E54" s="96"/>
      <c r="F54" s="90">
        <f t="shared" si="19"/>
        <v>0</v>
      </c>
      <c r="G54" s="96"/>
      <c r="H54" s="90">
        <f t="shared" si="20"/>
        <v>0</v>
      </c>
      <c r="I54" s="91">
        <f>SUM(H54/'B - Operating Budget'!$D$40)</f>
        <v>0</v>
      </c>
      <c r="J54" s="97"/>
      <c r="K54" s="98"/>
      <c r="N54" s="92">
        <f t="shared" si="4"/>
        <v>0</v>
      </c>
      <c r="O54" s="93">
        <f t="shared" si="5"/>
        <v>0</v>
      </c>
      <c r="P54" s="93">
        <f t="shared" si="14"/>
        <v>0</v>
      </c>
      <c r="Q54" s="93">
        <f t="shared" si="14"/>
        <v>0</v>
      </c>
      <c r="R54" s="93">
        <f t="shared" si="17"/>
        <v>0</v>
      </c>
      <c r="T54" s="93">
        <f t="shared" si="8"/>
        <v>0</v>
      </c>
      <c r="U54" s="93">
        <f t="shared" si="9"/>
        <v>0</v>
      </c>
      <c r="V54" s="93">
        <f t="shared" si="10"/>
        <v>0</v>
      </c>
      <c r="W54" s="93">
        <f t="shared" si="10"/>
        <v>0</v>
      </c>
      <c r="X54" s="94">
        <f t="shared" si="18"/>
        <v>0</v>
      </c>
    </row>
    <row r="55" spans="1:24" x14ac:dyDescent="0.25">
      <c r="A55" s="99"/>
      <c r="B55" s="95"/>
      <c r="C55" s="95"/>
      <c r="D55" s="96"/>
      <c r="E55" s="96"/>
      <c r="F55" s="90">
        <f t="shared" si="19"/>
        <v>0</v>
      </c>
      <c r="G55" s="96"/>
      <c r="H55" s="90">
        <f t="shared" si="20"/>
        <v>0</v>
      </c>
      <c r="I55" s="91">
        <f>SUM(H55/'B - Operating Budget'!$D$40)</f>
        <v>0</v>
      </c>
      <c r="J55" s="97"/>
      <c r="K55" s="98"/>
      <c r="N55" s="92">
        <f t="shared" si="4"/>
        <v>0</v>
      </c>
      <c r="O55" s="93">
        <f t="shared" si="5"/>
        <v>0</v>
      </c>
      <c r="P55" s="93">
        <f t="shared" si="14"/>
        <v>0</v>
      </c>
      <c r="Q55" s="93">
        <f t="shared" si="14"/>
        <v>0</v>
      </c>
      <c r="R55" s="93">
        <f t="shared" si="17"/>
        <v>0</v>
      </c>
      <c r="T55" s="93">
        <f t="shared" si="8"/>
        <v>0</v>
      </c>
      <c r="U55" s="93">
        <f t="shared" si="9"/>
        <v>0</v>
      </c>
      <c r="V55" s="93">
        <f t="shared" si="10"/>
        <v>0</v>
      </c>
      <c r="W55" s="93">
        <f t="shared" si="10"/>
        <v>0</v>
      </c>
      <c r="X55" s="94">
        <f t="shared" si="18"/>
        <v>0</v>
      </c>
    </row>
    <row r="56" spans="1:24" x14ac:dyDescent="0.25">
      <c r="A56" s="99"/>
      <c r="B56" s="95"/>
      <c r="C56" s="95"/>
      <c r="D56" s="96"/>
      <c r="E56" s="96"/>
      <c r="F56" s="90">
        <f t="shared" si="19"/>
        <v>0</v>
      </c>
      <c r="G56" s="96"/>
      <c r="H56" s="90">
        <f t="shared" si="20"/>
        <v>0</v>
      </c>
      <c r="I56" s="91">
        <f>SUM(H56/'B - Operating Budget'!$D$40)</f>
        <v>0</v>
      </c>
      <c r="J56" s="97"/>
      <c r="K56" s="98"/>
      <c r="N56" s="92">
        <f t="shared" si="4"/>
        <v>0</v>
      </c>
      <c r="O56" s="93">
        <f t="shared" si="5"/>
        <v>0</v>
      </c>
      <c r="P56" s="93">
        <f t="shared" si="14"/>
        <v>0</v>
      </c>
      <c r="Q56" s="93">
        <f t="shared" si="14"/>
        <v>0</v>
      </c>
      <c r="R56" s="93">
        <f t="shared" si="17"/>
        <v>0</v>
      </c>
      <c r="T56" s="93">
        <f t="shared" si="8"/>
        <v>0</v>
      </c>
      <c r="U56" s="93">
        <f t="shared" si="9"/>
        <v>0</v>
      </c>
      <c r="V56" s="93">
        <f t="shared" si="10"/>
        <v>0</v>
      </c>
      <c r="W56" s="93">
        <f t="shared" si="10"/>
        <v>0</v>
      </c>
      <c r="X56" s="94">
        <f t="shared" si="18"/>
        <v>0</v>
      </c>
    </row>
    <row r="57" spans="1:24" x14ac:dyDescent="0.25">
      <c r="A57" s="99"/>
      <c r="B57" s="95"/>
      <c r="C57" s="95"/>
      <c r="D57" s="96"/>
      <c r="E57" s="96"/>
      <c r="F57" s="90">
        <f t="shared" si="19"/>
        <v>0</v>
      </c>
      <c r="G57" s="96"/>
      <c r="H57" s="90">
        <f t="shared" si="20"/>
        <v>0</v>
      </c>
      <c r="I57" s="91">
        <f>SUM(H57/'B - Operating Budget'!$D$40)</f>
        <v>0</v>
      </c>
      <c r="J57" s="97"/>
      <c r="K57" s="98"/>
      <c r="N57" s="92">
        <f t="shared" si="4"/>
        <v>0</v>
      </c>
      <c r="O57" s="93">
        <f t="shared" si="5"/>
        <v>0</v>
      </c>
      <c r="P57" s="93">
        <f t="shared" si="14"/>
        <v>0</v>
      </c>
      <c r="Q57" s="93">
        <f t="shared" si="14"/>
        <v>0</v>
      </c>
      <c r="R57" s="93">
        <f t="shared" si="17"/>
        <v>0</v>
      </c>
      <c r="T57" s="93">
        <f t="shared" si="8"/>
        <v>0</v>
      </c>
      <c r="U57" s="93">
        <f t="shared" si="9"/>
        <v>0</v>
      </c>
      <c r="V57" s="93">
        <f t="shared" si="10"/>
        <v>0</v>
      </c>
      <c r="W57" s="93">
        <f t="shared" si="10"/>
        <v>0</v>
      </c>
      <c r="X57" s="94">
        <f t="shared" si="18"/>
        <v>0</v>
      </c>
    </row>
    <row r="58" spans="1:24" x14ac:dyDescent="0.25">
      <c r="A58" s="99"/>
      <c r="B58" s="95"/>
      <c r="C58" s="95"/>
      <c r="D58" s="96"/>
      <c r="E58" s="96"/>
      <c r="F58" s="90">
        <f t="shared" si="12"/>
        <v>0</v>
      </c>
      <c r="G58" s="96"/>
      <c r="H58" s="90">
        <f t="shared" si="3"/>
        <v>0</v>
      </c>
      <c r="I58" s="91">
        <f>SUM(H58/'B - Operating Budget'!$D$40)</f>
        <v>0</v>
      </c>
      <c r="J58" s="97"/>
      <c r="K58" s="98"/>
      <c r="N58" s="92">
        <f t="shared" si="4"/>
        <v>0</v>
      </c>
      <c r="O58" s="93">
        <f t="shared" si="5"/>
        <v>0</v>
      </c>
      <c r="P58" s="93">
        <f t="shared" si="14"/>
        <v>0</v>
      </c>
      <c r="Q58" s="93">
        <f t="shared" si="14"/>
        <v>0</v>
      </c>
      <c r="R58" s="93">
        <f t="shared" si="13"/>
        <v>0</v>
      </c>
      <c r="T58" s="93">
        <f t="shared" si="8"/>
        <v>0</v>
      </c>
      <c r="U58" s="93">
        <f t="shared" si="9"/>
        <v>0</v>
      </c>
      <c r="V58" s="93">
        <f t="shared" si="10"/>
        <v>0</v>
      </c>
      <c r="W58" s="93">
        <f t="shared" si="10"/>
        <v>0</v>
      </c>
      <c r="X58" s="94">
        <f t="shared" si="11"/>
        <v>0</v>
      </c>
    </row>
    <row r="59" spans="1:24" x14ac:dyDescent="0.25">
      <c r="A59" s="100"/>
      <c r="B59" s="101"/>
      <c r="C59" s="101"/>
      <c r="D59" s="102"/>
      <c r="E59" s="102"/>
      <c r="F59" s="90">
        <f t="shared" si="12"/>
        <v>0</v>
      </c>
      <c r="G59" s="96"/>
      <c r="H59" s="90">
        <f t="shared" si="3"/>
        <v>0</v>
      </c>
      <c r="I59" s="91">
        <f>SUM(H59/'B - Operating Budget'!$D$40)</f>
        <v>0</v>
      </c>
      <c r="J59" s="97"/>
      <c r="K59" s="98"/>
      <c r="N59" s="92">
        <f t="shared" si="4"/>
        <v>0</v>
      </c>
      <c r="O59" s="93">
        <f t="shared" si="5"/>
        <v>0</v>
      </c>
      <c r="P59" s="93">
        <f t="shared" si="14"/>
        <v>0</v>
      </c>
      <c r="Q59" s="93">
        <f t="shared" si="14"/>
        <v>0</v>
      </c>
      <c r="R59" s="93">
        <f t="shared" si="13"/>
        <v>0</v>
      </c>
      <c r="T59" s="93">
        <f t="shared" si="8"/>
        <v>0</v>
      </c>
      <c r="U59" s="93">
        <f t="shared" si="9"/>
        <v>0</v>
      </c>
      <c r="V59" s="93">
        <f t="shared" si="10"/>
        <v>0</v>
      </c>
      <c r="W59" s="93">
        <f t="shared" si="10"/>
        <v>0</v>
      </c>
      <c r="X59" s="94">
        <f t="shared" si="11"/>
        <v>0</v>
      </c>
    </row>
    <row r="60" spans="1:24" x14ac:dyDescent="0.25">
      <c r="A60" s="99"/>
      <c r="B60" s="95"/>
      <c r="C60" s="95"/>
      <c r="D60" s="96"/>
      <c r="E60" s="96"/>
      <c r="F60" s="90">
        <f t="shared" si="12"/>
        <v>0</v>
      </c>
      <c r="G60" s="96"/>
      <c r="H60" s="90">
        <f t="shared" si="3"/>
        <v>0</v>
      </c>
      <c r="I60" s="91">
        <f>SUM(H60/'B - Operating Budget'!$D$40)</f>
        <v>0</v>
      </c>
      <c r="J60" s="97"/>
      <c r="K60" s="98"/>
      <c r="N60" s="92">
        <f t="shared" si="4"/>
        <v>0</v>
      </c>
      <c r="O60" s="93">
        <f t="shared" si="5"/>
        <v>0</v>
      </c>
      <c r="P60" s="93">
        <f t="shared" si="14"/>
        <v>0</v>
      </c>
      <c r="Q60" s="93">
        <f t="shared" si="14"/>
        <v>0</v>
      </c>
      <c r="R60" s="93">
        <f t="shared" si="13"/>
        <v>0</v>
      </c>
      <c r="T60" s="93">
        <f t="shared" si="8"/>
        <v>0</v>
      </c>
      <c r="U60" s="93">
        <f t="shared" si="9"/>
        <v>0</v>
      </c>
      <c r="V60" s="93">
        <f t="shared" si="10"/>
        <v>0</v>
      </c>
      <c r="W60" s="93">
        <f t="shared" si="10"/>
        <v>0</v>
      </c>
      <c r="X60" s="94">
        <f t="shared" si="11"/>
        <v>0</v>
      </c>
    </row>
    <row r="61" spans="1:24" x14ac:dyDescent="0.25">
      <c r="A61" s="99"/>
      <c r="B61" s="95"/>
      <c r="C61" s="95"/>
      <c r="D61" s="96"/>
      <c r="E61" s="96"/>
      <c r="F61" s="90">
        <f t="shared" si="12"/>
        <v>0</v>
      </c>
      <c r="G61" s="96"/>
      <c r="H61" s="90">
        <f t="shared" si="3"/>
        <v>0</v>
      </c>
      <c r="I61" s="91">
        <f>SUM(H61/'B - Operating Budget'!$D$40)</f>
        <v>0</v>
      </c>
      <c r="J61" s="97"/>
      <c r="K61" s="98"/>
      <c r="N61" s="92">
        <f t="shared" si="4"/>
        <v>0</v>
      </c>
      <c r="O61" s="93">
        <f t="shared" si="5"/>
        <v>0</v>
      </c>
      <c r="P61" s="93">
        <f t="shared" si="14"/>
        <v>0</v>
      </c>
      <c r="Q61" s="93">
        <f t="shared" si="14"/>
        <v>0</v>
      </c>
      <c r="R61" s="93">
        <f t="shared" si="13"/>
        <v>0</v>
      </c>
      <c r="T61" s="93">
        <f t="shared" si="8"/>
        <v>0</v>
      </c>
      <c r="U61" s="93">
        <f t="shared" si="9"/>
        <v>0</v>
      </c>
      <c r="V61" s="93">
        <f t="shared" si="10"/>
        <v>0</v>
      </c>
      <c r="W61" s="93">
        <f t="shared" si="10"/>
        <v>0</v>
      </c>
      <c r="X61" s="94">
        <f t="shared" si="11"/>
        <v>0</v>
      </c>
    </row>
    <row r="62" spans="1:24" x14ac:dyDescent="0.25">
      <c r="A62" s="99"/>
      <c r="B62" s="95"/>
      <c r="C62" s="95"/>
      <c r="D62" s="96"/>
      <c r="E62" s="96"/>
      <c r="F62" s="90">
        <f t="shared" si="12"/>
        <v>0</v>
      </c>
      <c r="G62" s="96"/>
      <c r="H62" s="90">
        <f t="shared" si="3"/>
        <v>0</v>
      </c>
      <c r="I62" s="91">
        <f>SUM(H62/'B - Operating Budget'!$D$40)</f>
        <v>0</v>
      </c>
      <c r="J62" s="97"/>
      <c r="K62" s="98"/>
      <c r="N62" s="92">
        <f t="shared" si="4"/>
        <v>0</v>
      </c>
      <c r="O62" s="93">
        <f t="shared" si="5"/>
        <v>0</v>
      </c>
      <c r="P62" s="93">
        <f t="shared" si="14"/>
        <v>0</v>
      </c>
      <c r="Q62" s="93">
        <f t="shared" si="14"/>
        <v>0</v>
      </c>
      <c r="R62" s="93">
        <f t="shared" si="13"/>
        <v>0</v>
      </c>
      <c r="T62" s="93">
        <f t="shared" si="8"/>
        <v>0</v>
      </c>
      <c r="U62" s="93">
        <f t="shared" si="9"/>
        <v>0</v>
      </c>
      <c r="V62" s="93">
        <f t="shared" si="10"/>
        <v>0</v>
      </c>
      <c r="W62" s="93">
        <f t="shared" si="10"/>
        <v>0</v>
      </c>
      <c r="X62" s="94">
        <f t="shared" si="11"/>
        <v>0</v>
      </c>
    </row>
    <row r="63" spans="1:24" x14ac:dyDescent="0.25">
      <c r="A63" s="99"/>
      <c r="B63" s="95"/>
      <c r="C63" s="95"/>
      <c r="D63" s="96"/>
      <c r="E63" s="96"/>
      <c r="F63" s="90">
        <f t="shared" si="12"/>
        <v>0</v>
      </c>
      <c r="G63" s="96"/>
      <c r="H63" s="90">
        <f>SUM(F63:G63)</f>
        <v>0</v>
      </c>
      <c r="I63" s="91">
        <f>SUM(H63/'B - Operating Budget'!$D$40)</f>
        <v>0</v>
      </c>
      <c r="J63" s="97"/>
      <c r="K63" s="98"/>
      <c r="N63" s="92">
        <f t="shared" si="4"/>
        <v>0</v>
      </c>
      <c r="O63" s="93">
        <f t="shared" si="5"/>
        <v>0</v>
      </c>
      <c r="P63" s="93">
        <f t="shared" si="14"/>
        <v>0</v>
      </c>
      <c r="Q63" s="93">
        <f t="shared" si="14"/>
        <v>0</v>
      </c>
      <c r="R63" s="93">
        <f t="shared" si="13"/>
        <v>0</v>
      </c>
      <c r="T63" s="93">
        <f t="shared" si="8"/>
        <v>0</v>
      </c>
      <c r="U63" s="93">
        <f t="shared" si="9"/>
        <v>0</v>
      </c>
      <c r="V63" s="93">
        <f t="shared" si="10"/>
        <v>0</v>
      </c>
      <c r="W63" s="93">
        <f t="shared" si="10"/>
        <v>0</v>
      </c>
      <c r="X63" s="94">
        <f t="shared" si="11"/>
        <v>0</v>
      </c>
    </row>
    <row r="64" spans="1:24" x14ac:dyDescent="0.25">
      <c r="A64" s="99"/>
      <c r="B64" s="95"/>
      <c r="C64" s="95"/>
      <c r="D64" s="96"/>
      <c r="E64" s="96"/>
      <c r="F64" s="90">
        <f t="shared" si="12"/>
        <v>0</v>
      </c>
      <c r="G64" s="96"/>
      <c r="H64" s="90">
        <f>SUM(F64:G64)</f>
        <v>0</v>
      </c>
      <c r="I64" s="91">
        <f>SUM(H64/'B - Operating Budget'!$D$40)</f>
        <v>0</v>
      </c>
      <c r="J64" s="97"/>
      <c r="K64" s="98"/>
      <c r="N64" s="92">
        <f t="shared" si="4"/>
        <v>0</v>
      </c>
      <c r="O64" s="93">
        <f t="shared" si="5"/>
        <v>0</v>
      </c>
      <c r="P64" s="93">
        <f t="shared" si="14"/>
        <v>0</v>
      </c>
      <c r="Q64" s="93">
        <f t="shared" si="14"/>
        <v>0</v>
      </c>
      <c r="R64" s="93">
        <f t="shared" si="13"/>
        <v>0</v>
      </c>
      <c r="T64" s="93">
        <f t="shared" si="8"/>
        <v>0</v>
      </c>
      <c r="U64" s="93">
        <f t="shared" si="9"/>
        <v>0</v>
      </c>
      <c r="V64" s="93">
        <f t="shared" si="10"/>
        <v>0</v>
      </c>
      <c r="W64" s="93">
        <f t="shared" si="10"/>
        <v>0</v>
      </c>
      <c r="X64" s="94">
        <f t="shared" si="11"/>
        <v>0</v>
      </c>
    </row>
    <row r="65" spans="1:24" x14ac:dyDescent="0.25">
      <c r="A65" s="99"/>
      <c r="B65" s="95"/>
      <c r="C65" s="95"/>
      <c r="D65" s="96"/>
      <c r="E65" s="96"/>
      <c r="F65" s="90">
        <f t="shared" si="12"/>
        <v>0</v>
      </c>
      <c r="G65" s="96"/>
      <c r="H65" s="90">
        <f>SUM(F65:G65)</f>
        <v>0</v>
      </c>
      <c r="I65" s="91">
        <f>SUM(H65/'B - Operating Budget'!$D$40)</f>
        <v>0</v>
      </c>
      <c r="J65" s="97"/>
      <c r="K65" s="98"/>
      <c r="N65" s="92">
        <f t="shared" si="4"/>
        <v>0</v>
      </c>
      <c r="O65" s="93">
        <f t="shared" si="5"/>
        <v>0</v>
      </c>
      <c r="P65" s="93">
        <f t="shared" si="14"/>
        <v>0</v>
      </c>
      <c r="Q65" s="93">
        <f t="shared" si="14"/>
        <v>0</v>
      </c>
      <c r="R65" s="93">
        <f t="shared" si="13"/>
        <v>0</v>
      </c>
      <c r="T65" s="93">
        <f t="shared" si="8"/>
        <v>0</v>
      </c>
      <c r="U65" s="93">
        <f t="shared" si="9"/>
        <v>0</v>
      </c>
      <c r="V65" s="93">
        <f t="shared" si="10"/>
        <v>0</v>
      </c>
      <c r="W65" s="93">
        <f t="shared" si="10"/>
        <v>0</v>
      </c>
      <c r="X65" s="94">
        <f t="shared" si="11"/>
        <v>0</v>
      </c>
    </row>
    <row r="66" spans="1:24" x14ac:dyDescent="0.25">
      <c r="A66" s="99"/>
      <c r="B66" s="95"/>
      <c r="C66" s="95"/>
      <c r="D66" s="96"/>
      <c r="E66" s="96"/>
      <c r="F66" s="90">
        <f t="shared" si="12"/>
        <v>0</v>
      </c>
      <c r="G66" s="96"/>
      <c r="H66" s="90">
        <f>SUM(F66:G66)</f>
        <v>0</v>
      </c>
      <c r="I66" s="91">
        <f>SUM(H66/'B - Operating Budget'!$D$40)</f>
        <v>0</v>
      </c>
      <c r="J66" s="97"/>
      <c r="K66" s="98"/>
      <c r="N66" s="92">
        <f t="shared" si="4"/>
        <v>0</v>
      </c>
      <c r="O66" s="93">
        <f t="shared" si="5"/>
        <v>0</v>
      </c>
      <c r="P66" s="93">
        <f t="shared" si="14"/>
        <v>0</v>
      </c>
      <c r="Q66" s="93">
        <f t="shared" si="14"/>
        <v>0</v>
      </c>
      <c r="R66" s="93">
        <f t="shared" si="13"/>
        <v>0</v>
      </c>
      <c r="T66" s="93">
        <f t="shared" si="8"/>
        <v>0</v>
      </c>
      <c r="U66" s="93">
        <f t="shared" si="9"/>
        <v>0</v>
      </c>
      <c r="V66" s="93">
        <f t="shared" si="10"/>
        <v>0</v>
      </c>
      <c r="W66" s="93">
        <f t="shared" si="10"/>
        <v>0</v>
      </c>
      <c r="X66" s="94">
        <f t="shared" si="11"/>
        <v>0</v>
      </c>
    </row>
    <row r="67" spans="1:24" x14ac:dyDescent="0.25">
      <c r="A67" s="99"/>
      <c r="B67" s="95"/>
      <c r="C67" s="95"/>
      <c r="D67" s="96"/>
      <c r="E67" s="96"/>
      <c r="F67" s="90">
        <f t="shared" si="12"/>
        <v>0</v>
      </c>
      <c r="G67" s="96"/>
      <c r="H67" s="90">
        <f t="shared" si="3"/>
        <v>0</v>
      </c>
      <c r="I67" s="91">
        <f>SUM(H67/'B - Operating Budget'!$D$40)</f>
        <v>0</v>
      </c>
      <c r="J67" s="97"/>
      <c r="K67" s="98"/>
      <c r="N67" s="92">
        <f t="shared" si="4"/>
        <v>0</v>
      </c>
      <c r="O67" s="93">
        <f t="shared" si="5"/>
        <v>0</v>
      </c>
      <c r="P67" s="93">
        <f t="shared" si="14"/>
        <v>0</v>
      </c>
      <c r="Q67" s="93">
        <f t="shared" si="14"/>
        <v>0</v>
      </c>
      <c r="R67" s="93">
        <f t="shared" si="13"/>
        <v>0</v>
      </c>
      <c r="T67" s="93">
        <f t="shared" si="8"/>
        <v>0</v>
      </c>
      <c r="U67" s="93">
        <f t="shared" si="9"/>
        <v>0</v>
      </c>
      <c r="V67" s="93">
        <f t="shared" si="10"/>
        <v>0</v>
      </c>
      <c r="W67" s="93">
        <f t="shared" si="10"/>
        <v>0</v>
      </c>
      <c r="X67" s="94">
        <f t="shared" si="11"/>
        <v>0</v>
      </c>
    </row>
    <row r="68" spans="1:24" x14ac:dyDescent="0.25">
      <c r="A68" s="99"/>
      <c r="B68" s="95"/>
      <c r="C68" s="95"/>
      <c r="D68" s="96"/>
      <c r="E68" s="96"/>
      <c r="F68" s="90">
        <f t="shared" si="12"/>
        <v>0</v>
      </c>
      <c r="G68" s="96"/>
      <c r="H68" s="90">
        <f t="shared" si="3"/>
        <v>0</v>
      </c>
      <c r="I68" s="91">
        <f>SUM(H68/'B - Operating Budget'!$D$40)</f>
        <v>0</v>
      </c>
      <c r="J68" s="97"/>
      <c r="K68" s="98"/>
      <c r="N68" s="92">
        <f t="shared" si="4"/>
        <v>0</v>
      </c>
      <c r="O68" s="93">
        <f t="shared" si="5"/>
        <v>0</v>
      </c>
      <c r="P68" s="93">
        <f t="shared" si="14"/>
        <v>0</v>
      </c>
      <c r="Q68" s="93">
        <f t="shared" si="14"/>
        <v>0</v>
      </c>
      <c r="R68" s="93">
        <f t="shared" si="13"/>
        <v>0</v>
      </c>
      <c r="T68" s="93">
        <f t="shared" si="8"/>
        <v>0</v>
      </c>
      <c r="U68" s="93">
        <f t="shared" si="9"/>
        <v>0</v>
      </c>
      <c r="V68" s="93">
        <f t="shared" si="10"/>
        <v>0</v>
      </c>
      <c r="W68" s="93">
        <f t="shared" si="10"/>
        <v>0</v>
      </c>
      <c r="X68" s="94">
        <f t="shared" si="11"/>
        <v>0</v>
      </c>
    </row>
    <row r="69" spans="1:24" x14ac:dyDescent="0.25">
      <c r="A69" s="99"/>
      <c r="B69" s="95"/>
      <c r="C69" s="95"/>
      <c r="D69" s="96"/>
      <c r="E69" s="96"/>
      <c r="F69" s="90">
        <f t="shared" si="12"/>
        <v>0</v>
      </c>
      <c r="G69" s="96"/>
      <c r="H69" s="90">
        <f t="shared" si="3"/>
        <v>0</v>
      </c>
      <c r="I69" s="91">
        <f>SUM(H69/'B - Operating Budget'!$D$40)</f>
        <v>0</v>
      </c>
      <c r="J69" s="97"/>
      <c r="K69" s="98"/>
      <c r="N69" s="92">
        <f t="shared" si="4"/>
        <v>0</v>
      </c>
      <c r="O69" s="93">
        <f t="shared" si="5"/>
        <v>0</v>
      </c>
      <c r="P69" s="93">
        <f t="shared" si="14"/>
        <v>0</v>
      </c>
      <c r="Q69" s="93">
        <f t="shared" si="14"/>
        <v>0</v>
      </c>
      <c r="R69" s="93">
        <f t="shared" si="13"/>
        <v>0</v>
      </c>
      <c r="T69" s="93">
        <f t="shared" si="8"/>
        <v>0</v>
      </c>
      <c r="U69" s="93">
        <f t="shared" si="9"/>
        <v>0</v>
      </c>
      <c r="V69" s="93">
        <f t="shared" si="10"/>
        <v>0</v>
      </c>
      <c r="W69" s="93">
        <f t="shared" si="10"/>
        <v>0</v>
      </c>
      <c r="X69" s="94">
        <f t="shared" si="11"/>
        <v>0</v>
      </c>
    </row>
    <row r="70" spans="1:24" x14ac:dyDescent="0.25">
      <c r="A70" s="99"/>
      <c r="B70" s="95"/>
      <c r="C70" s="95"/>
      <c r="D70" s="96"/>
      <c r="E70" s="96"/>
      <c r="F70" s="90">
        <f t="shared" si="12"/>
        <v>0</v>
      </c>
      <c r="G70" s="96"/>
      <c r="H70" s="90">
        <f t="shared" si="3"/>
        <v>0</v>
      </c>
      <c r="I70" s="91">
        <f>SUM(H70/'B - Operating Budget'!$D$40)</f>
        <v>0</v>
      </c>
      <c r="J70" s="97"/>
      <c r="K70" s="98"/>
      <c r="N70" s="92">
        <f t="shared" si="4"/>
        <v>0</v>
      </c>
      <c r="O70" s="93">
        <f t="shared" si="5"/>
        <v>0</v>
      </c>
      <c r="P70" s="93">
        <f t="shared" si="14"/>
        <v>0</v>
      </c>
      <c r="Q70" s="93">
        <f t="shared" si="14"/>
        <v>0</v>
      </c>
      <c r="R70" s="93">
        <f t="shared" si="13"/>
        <v>0</v>
      </c>
      <c r="T70" s="93">
        <f t="shared" si="8"/>
        <v>0</v>
      </c>
      <c r="U70" s="93">
        <f t="shared" si="9"/>
        <v>0</v>
      </c>
      <c r="V70" s="93">
        <f t="shared" si="10"/>
        <v>0</v>
      </c>
      <c r="W70" s="93">
        <f t="shared" si="10"/>
        <v>0</v>
      </c>
      <c r="X70" s="94">
        <f t="shared" si="11"/>
        <v>0</v>
      </c>
    </row>
    <row r="71" spans="1:24" x14ac:dyDescent="0.25">
      <c r="A71" s="99"/>
      <c r="B71" s="95"/>
      <c r="C71" s="95"/>
      <c r="D71" s="96"/>
      <c r="E71" s="96"/>
      <c r="F71" s="90">
        <f t="shared" si="12"/>
        <v>0</v>
      </c>
      <c r="G71" s="96"/>
      <c r="H71" s="90">
        <f t="shared" ref="H71:H90" si="21">SUM(F71:G71)</f>
        <v>0</v>
      </c>
      <c r="I71" s="91">
        <f>SUM(H71/'B - Operating Budget'!$D$40)</f>
        <v>0</v>
      </c>
      <c r="J71" s="97"/>
      <c r="K71" s="98"/>
      <c r="N71" s="92">
        <f t="shared" si="4"/>
        <v>0</v>
      </c>
      <c r="O71" s="93">
        <f t="shared" si="5"/>
        <v>0</v>
      </c>
      <c r="P71" s="93">
        <f t="shared" si="14"/>
        <v>0</v>
      </c>
      <c r="Q71" s="93">
        <f t="shared" si="14"/>
        <v>0</v>
      </c>
      <c r="R71" s="93">
        <f t="shared" si="13"/>
        <v>0</v>
      </c>
      <c r="T71" s="93">
        <f t="shared" si="8"/>
        <v>0</v>
      </c>
      <c r="U71" s="93">
        <f t="shared" si="9"/>
        <v>0</v>
      </c>
      <c r="V71" s="93">
        <f t="shared" ref="V71:W103" si="22">IF($K71="no",SUM($G71*0.5),0)</f>
        <v>0</v>
      </c>
      <c r="W71" s="93">
        <f t="shared" si="22"/>
        <v>0</v>
      </c>
      <c r="X71" s="94">
        <f t="shared" si="11"/>
        <v>0</v>
      </c>
    </row>
    <row r="72" spans="1:24" x14ac:dyDescent="0.25">
      <c r="A72" s="99"/>
      <c r="B72" s="95"/>
      <c r="C72" s="95"/>
      <c r="D72" s="96"/>
      <c r="E72" s="96"/>
      <c r="F72" s="90">
        <f t="shared" si="12"/>
        <v>0</v>
      </c>
      <c r="G72" s="96"/>
      <c r="H72" s="90">
        <f t="shared" ref="H72:H86" si="23">SUM(F72:G72)</f>
        <v>0</v>
      </c>
      <c r="I72" s="91">
        <f>SUM(H72/'B - Operating Budget'!$D$40)</f>
        <v>0</v>
      </c>
      <c r="J72" s="97"/>
      <c r="K72" s="98"/>
      <c r="N72" s="92">
        <f t="shared" si="4"/>
        <v>0</v>
      </c>
      <c r="O72" s="93">
        <f t="shared" si="5"/>
        <v>0</v>
      </c>
      <c r="P72" s="93">
        <f t="shared" si="14"/>
        <v>0</v>
      </c>
      <c r="Q72" s="93">
        <f t="shared" si="14"/>
        <v>0</v>
      </c>
      <c r="R72" s="93">
        <f t="shared" ref="R72:R86" si="24">SUM(N72:Q72)</f>
        <v>0</v>
      </c>
      <c r="T72" s="93">
        <f t="shared" si="8"/>
        <v>0</v>
      </c>
      <c r="U72" s="93">
        <f t="shared" si="9"/>
        <v>0</v>
      </c>
      <c r="V72" s="93">
        <f t="shared" si="10"/>
        <v>0</v>
      </c>
      <c r="W72" s="93">
        <f t="shared" si="10"/>
        <v>0</v>
      </c>
      <c r="X72" s="94">
        <f t="shared" ref="X72:X86" si="25">SUM(T72:W72)</f>
        <v>0</v>
      </c>
    </row>
    <row r="73" spans="1:24" x14ac:dyDescent="0.25">
      <c r="A73" s="99"/>
      <c r="B73" s="95"/>
      <c r="C73" s="95"/>
      <c r="D73" s="96"/>
      <c r="E73" s="96"/>
      <c r="F73" s="90">
        <f t="shared" si="12"/>
        <v>0</v>
      </c>
      <c r="G73" s="96"/>
      <c r="H73" s="90">
        <f t="shared" si="23"/>
        <v>0</v>
      </c>
      <c r="I73" s="91">
        <f>SUM(H73/'B - Operating Budget'!$D$40)</f>
        <v>0</v>
      </c>
      <c r="J73" s="97"/>
      <c r="K73" s="98"/>
      <c r="N73" s="92">
        <f t="shared" si="4"/>
        <v>0</v>
      </c>
      <c r="O73" s="93">
        <f t="shared" si="5"/>
        <v>0</v>
      </c>
      <c r="P73" s="93">
        <f t="shared" si="14"/>
        <v>0</v>
      </c>
      <c r="Q73" s="93">
        <f t="shared" si="14"/>
        <v>0</v>
      </c>
      <c r="R73" s="93">
        <f t="shared" si="24"/>
        <v>0</v>
      </c>
      <c r="T73" s="93">
        <f t="shared" si="8"/>
        <v>0</v>
      </c>
      <c r="U73" s="93">
        <f t="shared" si="9"/>
        <v>0</v>
      </c>
      <c r="V73" s="93">
        <f t="shared" ref="V73:W86" si="26">IF($K73="no",SUM($G73*0.5),0)</f>
        <v>0</v>
      </c>
      <c r="W73" s="93">
        <f t="shared" si="26"/>
        <v>0</v>
      </c>
      <c r="X73" s="94">
        <f t="shared" si="25"/>
        <v>0</v>
      </c>
    </row>
    <row r="74" spans="1:24" x14ac:dyDescent="0.25">
      <c r="A74" s="99"/>
      <c r="B74" s="95"/>
      <c r="C74" s="95"/>
      <c r="D74" s="96"/>
      <c r="E74" s="96"/>
      <c r="F74" s="90">
        <f t="shared" si="12"/>
        <v>0</v>
      </c>
      <c r="G74" s="96"/>
      <c r="H74" s="90">
        <f t="shared" si="23"/>
        <v>0</v>
      </c>
      <c r="I74" s="91">
        <f>SUM(H74/'B - Operating Budget'!$D$40)</f>
        <v>0</v>
      </c>
      <c r="J74" s="97"/>
      <c r="K74" s="98"/>
      <c r="N74" s="92">
        <f t="shared" si="4"/>
        <v>0</v>
      </c>
      <c r="O74" s="93">
        <f t="shared" si="5"/>
        <v>0</v>
      </c>
      <c r="P74" s="93">
        <f t="shared" si="14"/>
        <v>0</v>
      </c>
      <c r="Q74" s="93">
        <f t="shared" si="14"/>
        <v>0</v>
      </c>
      <c r="R74" s="93">
        <f t="shared" si="24"/>
        <v>0</v>
      </c>
      <c r="T74" s="93">
        <f t="shared" si="8"/>
        <v>0</v>
      </c>
      <c r="U74" s="93">
        <f t="shared" si="9"/>
        <v>0</v>
      </c>
      <c r="V74" s="93">
        <f t="shared" si="26"/>
        <v>0</v>
      </c>
      <c r="W74" s="93">
        <f t="shared" si="26"/>
        <v>0</v>
      </c>
      <c r="X74" s="94">
        <f t="shared" si="25"/>
        <v>0</v>
      </c>
    </row>
    <row r="75" spans="1:24" x14ac:dyDescent="0.25">
      <c r="A75" s="99"/>
      <c r="B75" s="95"/>
      <c r="C75" s="95"/>
      <c r="D75" s="96"/>
      <c r="E75" s="96"/>
      <c r="F75" s="90">
        <f t="shared" si="12"/>
        <v>0</v>
      </c>
      <c r="G75" s="96"/>
      <c r="H75" s="90">
        <f t="shared" si="23"/>
        <v>0</v>
      </c>
      <c r="I75" s="91">
        <f>SUM(H75/'B - Operating Budget'!$D$40)</f>
        <v>0</v>
      </c>
      <c r="J75" s="97"/>
      <c r="K75" s="98"/>
      <c r="N75" s="92">
        <f t="shared" si="4"/>
        <v>0</v>
      </c>
      <c r="O75" s="93">
        <f t="shared" si="5"/>
        <v>0</v>
      </c>
      <c r="P75" s="93">
        <f t="shared" si="14"/>
        <v>0</v>
      </c>
      <c r="Q75" s="93">
        <f t="shared" si="14"/>
        <v>0</v>
      </c>
      <c r="R75" s="93">
        <f t="shared" si="24"/>
        <v>0</v>
      </c>
      <c r="T75" s="93">
        <f t="shared" si="8"/>
        <v>0</v>
      </c>
      <c r="U75" s="93">
        <f t="shared" si="9"/>
        <v>0</v>
      </c>
      <c r="V75" s="93">
        <f t="shared" si="26"/>
        <v>0</v>
      </c>
      <c r="W75" s="93">
        <f t="shared" si="26"/>
        <v>0</v>
      </c>
      <c r="X75" s="94">
        <f t="shared" si="25"/>
        <v>0</v>
      </c>
    </row>
    <row r="76" spans="1:24" x14ac:dyDescent="0.25">
      <c r="A76" s="99"/>
      <c r="B76" s="95"/>
      <c r="C76" s="95"/>
      <c r="D76" s="96"/>
      <c r="E76" s="96"/>
      <c r="F76" s="90">
        <f t="shared" si="12"/>
        <v>0</v>
      </c>
      <c r="G76" s="96"/>
      <c r="H76" s="90">
        <f t="shared" si="23"/>
        <v>0</v>
      </c>
      <c r="I76" s="91">
        <f>SUM(H76/'B - Operating Budget'!$D$40)</f>
        <v>0</v>
      </c>
      <c r="J76" s="97"/>
      <c r="K76" s="98"/>
      <c r="N76" s="92">
        <f t="shared" si="4"/>
        <v>0</v>
      </c>
      <c r="O76" s="93">
        <f t="shared" si="5"/>
        <v>0</v>
      </c>
      <c r="P76" s="93">
        <f t="shared" si="14"/>
        <v>0</v>
      </c>
      <c r="Q76" s="93">
        <f t="shared" si="14"/>
        <v>0</v>
      </c>
      <c r="R76" s="93">
        <f t="shared" si="24"/>
        <v>0</v>
      </c>
      <c r="T76" s="93">
        <f t="shared" si="8"/>
        <v>0</v>
      </c>
      <c r="U76" s="93">
        <f t="shared" si="9"/>
        <v>0</v>
      </c>
      <c r="V76" s="93">
        <f t="shared" si="26"/>
        <v>0</v>
      </c>
      <c r="W76" s="93">
        <f t="shared" si="26"/>
        <v>0</v>
      </c>
      <c r="X76" s="94">
        <f t="shared" si="25"/>
        <v>0</v>
      </c>
    </row>
    <row r="77" spans="1:24" x14ac:dyDescent="0.25">
      <c r="A77" s="99"/>
      <c r="B77" s="95"/>
      <c r="C77" s="95"/>
      <c r="D77" s="96"/>
      <c r="E77" s="96"/>
      <c r="F77" s="90">
        <f t="shared" si="12"/>
        <v>0</v>
      </c>
      <c r="G77" s="96"/>
      <c r="H77" s="90">
        <f t="shared" si="23"/>
        <v>0</v>
      </c>
      <c r="I77" s="91">
        <f>SUM(H77/'B - Operating Budget'!$D$40)</f>
        <v>0</v>
      </c>
      <c r="J77" s="97"/>
      <c r="K77" s="98"/>
      <c r="N77" s="92">
        <f t="shared" si="4"/>
        <v>0</v>
      </c>
      <c r="O77" s="93">
        <f t="shared" si="5"/>
        <v>0</v>
      </c>
      <c r="P77" s="93">
        <f t="shared" si="14"/>
        <v>0</v>
      </c>
      <c r="Q77" s="93">
        <f t="shared" si="14"/>
        <v>0</v>
      </c>
      <c r="R77" s="93">
        <f t="shared" si="24"/>
        <v>0</v>
      </c>
      <c r="T77" s="93">
        <f t="shared" si="8"/>
        <v>0</v>
      </c>
      <c r="U77" s="93">
        <f t="shared" si="9"/>
        <v>0</v>
      </c>
      <c r="V77" s="93">
        <f t="shared" si="26"/>
        <v>0</v>
      </c>
      <c r="W77" s="93">
        <f t="shared" si="26"/>
        <v>0</v>
      </c>
      <c r="X77" s="94">
        <f t="shared" si="25"/>
        <v>0</v>
      </c>
    </row>
    <row r="78" spans="1:24" x14ac:dyDescent="0.25">
      <c r="A78" s="99"/>
      <c r="B78" s="95"/>
      <c r="C78" s="95"/>
      <c r="D78" s="96"/>
      <c r="E78" s="96"/>
      <c r="F78" s="90">
        <f t="shared" si="12"/>
        <v>0</v>
      </c>
      <c r="G78" s="96"/>
      <c r="H78" s="90">
        <f t="shared" si="23"/>
        <v>0</v>
      </c>
      <c r="I78" s="91">
        <f>SUM(H78/'B - Operating Budget'!$D$40)</f>
        <v>0</v>
      </c>
      <c r="J78" s="97"/>
      <c r="K78" s="98"/>
      <c r="N78" s="92">
        <f t="shared" si="4"/>
        <v>0</v>
      </c>
      <c r="O78" s="93">
        <f t="shared" si="5"/>
        <v>0</v>
      </c>
      <c r="P78" s="93">
        <f t="shared" si="14"/>
        <v>0</v>
      </c>
      <c r="Q78" s="93">
        <f t="shared" si="14"/>
        <v>0</v>
      </c>
      <c r="R78" s="93">
        <f t="shared" si="24"/>
        <v>0</v>
      </c>
      <c r="T78" s="93">
        <f t="shared" si="8"/>
        <v>0</v>
      </c>
      <c r="U78" s="93">
        <f t="shared" si="9"/>
        <v>0</v>
      </c>
      <c r="V78" s="93">
        <f t="shared" si="26"/>
        <v>0</v>
      </c>
      <c r="W78" s="93">
        <f t="shared" si="26"/>
        <v>0</v>
      </c>
      <c r="X78" s="94">
        <f t="shared" si="25"/>
        <v>0</v>
      </c>
    </row>
    <row r="79" spans="1:24" x14ac:dyDescent="0.25">
      <c r="A79" s="99"/>
      <c r="B79" s="95"/>
      <c r="C79" s="95"/>
      <c r="D79" s="96"/>
      <c r="E79" s="96"/>
      <c r="F79" s="90">
        <f t="shared" si="12"/>
        <v>0</v>
      </c>
      <c r="G79" s="96"/>
      <c r="H79" s="90">
        <f t="shared" si="23"/>
        <v>0</v>
      </c>
      <c r="I79" s="91">
        <f>SUM(H79/'B - Operating Budget'!$D$40)</f>
        <v>0</v>
      </c>
      <c r="J79" s="97"/>
      <c r="K79" s="98"/>
      <c r="N79" s="92">
        <f t="shared" si="4"/>
        <v>0</v>
      </c>
      <c r="O79" s="93">
        <f t="shared" si="5"/>
        <v>0</v>
      </c>
      <c r="P79" s="93">
        <f t="shared" si="14"/>
        <v>0</v>
      </c>
      <c r="Q79" s="93">
        <f t="shared" si="14"/>
        <v>0</v>
      </c>
      <c r="R79" s="93">
        <f t="shared" si="24"/>
        <v>0</v>
      </c>
      <c r="T79" s="93">
        <f t="shared" si="8"/>
        <v>0</v>
      </c>
      <c r="U79" s="93">
        <f t="shared" si="9"/>
        <v>0</v>
      </c>
      <c r="V79" s="93">
        <f t="shared" si="26"/>
        <v>0</v>
      </c>
      <c r="W79" s="93">
        <f t="shared" si="26"/>
        <v>0</v>
      </c>
      <c r="X79" s="94">
        <f t="shared" si="25"/>
        <v>0</v>
      </c>
    </row>
    <row r="80" spans="1:24" x14ac:dyDescent="0.25">
      <c r="A80" s="99"/>
      <c r="B80" s="95"/>
      <c r="C80" s="95"/>
      <c r="D80" s="96"/>
      <c r="E80" s="96"/>
      <c r="F80" s="90">
        <f t="shared" si="12"/>
        <v>0</v>
      </c>
      <c r="G80" s="96"/>
      <c r="H80" s="90">
        <f t="shared" si="23"/>
        <v>0</v>
      </c>
      <c r="I80" s="91">
        <f>SUM(H80/'B - Operating Budget'!$D$40)</f>
        <v>0</v>
      </c>
      <c r="J80" s="97"/>
      <c r="K80" s="98"/>
      <c r="N80" s="92">
        <f t="shared" si="4"/>
        <v>0</v>
      </c>
      <c r="O80" s="93">
        <f t="shared" si="5"/>
        <v>0</v>
      </c>
      <c r="P80" s="93">
        <f t="shared" si="14"/>
        <v>0</v>
      </c>
      <c r="Q80" s="93">
        <f t="shared" si="14"/>
        <v>0</v>
      </c>
      <c r="R80" s="93">
        <f t="shared" si="24"/>
        <v>0</v>
      </c>
      <c r="T80" s="93">
        <f t="shared" si="8"/>
        <v>0</v>
      </c>
      <c r="U80" s="93">
        <f t="shared" si="9"/>
        <v>0</v>
      </c>
      <c r="V80" s="93">
        <f t="shared" si="26"/>
        <v>0</v>
      </c>
      <c r="W80" s="93">
        <f t="shared" si="26"/>
        <v>0</v>
      </c>
      <c r="X80" s="94">
        <f t="shared" si="25"/>
        <v>0</v>
      </c>
    </row>
    <row r="81" spans="1:24" x14ac:dyDescent="0.25">
      <c r="A81" s="99"/>
      <c r="B81" s="95"/>
      <c r="C81" s="95"/>
      <c r="D81" s="96"/>
      <c r="E81" s="96"/>
      <c r="F81" s="90">
        <f t="shared" si="12"/>
        <v>0</v>
      </c>
      <c r="G81" s="96"/>
      <c r="H81" s="90">
        <f t="shared" si="23"/>
        <v>0</v>
      </c>
      <c r="I81" s="91">
        <f>SUM(H81/'B - Operating Budget'!$D$40)</f>
        <v>0</v>
      </c>
      <c r="J81" s="97"/>
      <c r="K81" s="98"/>
      <c r="N81" s="92">
        <f t="shared" si="4"/>
        <v>0</v>
      </c>
      <c r="O81" s="93">
        <f t="shared" si="5"/>
        <v>0</v>
      </c>
      <c r="P81" s="93">
        <f t="shared" si="14"/>
        <v>0</v>
      </c>
      <c r="Q81" s="93">
        <f t="shared" si="14"/>
        <v>0</v>
      </c>
      <c r="R81" s="93">
        <f t="shared" si="24"/>
        <v>0</v>
      </c>
      <c r="T81" s="93">
        <f t="shared" si="8"/>
        <v>0</v>
      </c>
      <c r="U81" s="93">
        <f t="shared" si="9"/>
        <v>0</v>
      </c>
      <c r="V81" s="93">
        <f t="shared" si="26"/>
        <v>0</v>
      </c>
      <c r="W81" s="93">
        <f t="shared" si="26"/>
        <v>0</v>
      </c>
      <c r="X81" s="94">
        <f t="shared" si="25"/>
        <v>0</v>
      </c>
    </row>
    <row r="82" spans="1:24" x14ac:dyDescent="0.25">
      <c r="A82" s="99"/>
      <c r="B82" s="95"/>
      <c r="C82" s="95"/>
      <c r="D82" s="96"/>
      <c r="E82" s="96"/>
      <c r="F82" s="90">
        <f t="shared" si="12"/>
        <v>0</v>
      </c>
      <c r="G82" s="96"/>
      <c r="H82" s="90">
        <f t="shared" si="23"/>
        <v>0</v>
      </c>
      <c r="I82" s="91">
        <f>SUM(H82/'B - Operating Budget'!$D$40)</f>
        <v>0</v>
      </c>
      <c r="J82" s="97"/>
      <c r="K82" s="98"/>
      <c r="N82" s="92">
        <f t="shared" si="4"/>
        <v>0</v>
      </c>
      <c r="O82" s="93">
        <f t="shared" si="5"/>
        <v>0</v>
      </c>
      <c r="P82" s="93">
        <f t="shared" si="14"/>
        <v>0</v>
      </c>
      <c r="Q82" s="93">
        <f t="shared" si="14"/>
        <v>0</v>
      </c>
      <c r="R82" s="93">
        <f t="shared" si="24"/>
        <v>0</v>
      </c>
      <c r="T82" s="93">
        <f t="shared" si="8"/>
        <v>0</v>
      </c>
      <c r="U82" s="93">
        <f t="shared" si="9"/>
        <v>0</v>
      </c>
      <c r="V82" s="93">
        <f t="shared" si="26"/>
        <v>0</v>
      </c>
      <c r="W82" s="93">
        <f t="shared" si="26"/>
        <v>0</v>
      </c>
      <c r="X82" s="94">
        <f t="shared" si="25"/>
        <v>0</v>
      </c>
    </row>
    <row r="83" spans="1:24" x14ac:dyDescent="0.25">
      <c r="A83" s="99"/>
      <c r="B83" s="95"/>
      <c r="C83" s="95"/>
      <c r="D83" s="96"/>
      <c r="E83" s="96"/>
      <c r="F83" s="90">
        <f t="shared" si="12"/>
        <v>0</v>
      </c>
      <c r="G83" s="96"/>
      <c r="H83" s="90">
        <f t="shared" si="23"/>
        <v>0</v>
      </c>
      <c r="I83" s="91">
        <f>SUM(H83/'B - Operating Budget'!$D$40)</f>
        <v>0</v>
      </c>
      <c r="J83" s="97"/>
      <c r="K83" s="98"/>
      <c r="N83" s="92">
        <f t="shared" si="4"/>
        <v>0</v>
      </c>
      <c r="O83" s="93">
        <f t="shared" si="5"/>
        <v>0</v>
      </c>
      <c r="P83" s="93">
        <f t="shared" si="14"/>
        <v>0</v>
      </c>
      <c r="Q83" s="93">
        <f t="shared" si="14"/>
        <v>0</v>
      </c>
      <c r="R83" s="93">
        <f t="shared" si="24"/>
        <v>0</v>
      </c>
      <c r="T83" s="93">
        <f t="shared" si="8"/>
        <v>0</v>
      </c>
      <c r="U83" s="93">
        <f t="shared" si="9"/>
        <v>0</v>
      </c>
      <c r="V83" s="93">
        <f t="shared" si="26"/>
        <v>0</v>
      </c>
      <c r="W83" s="93">
        <f t="shared" si="26"/>
        <v>0</v>
      </c>
      <c r="X83" s="94">
        <f t="shared" si="25"/>
        <v>0</v>
      </c>
    </row>
    <row r="84" spans="1:24" x14ac:dyDescent="0.25">
      <c r="A84" s="99"/>
      <c r="B84" s="95"/>
      <c r="C84" s="95"/>
      <c r="D84" s="96"/>
      <c r="E84" s="96"/>
      <c r="F84" s="90">
        <f t="shared" si="12"/>
        <v>0</v>
      </c>
      <c r="G84" s="96"/>
      <c r="H84" s="90">
        <f t="shared" si="23"/>
        <v>0</v>
      </c>
      <c r="I84" s="91">
        <f>SUM(H84/'B - Operating Budget'!$D$40)</f>
        <v>0</v>
      </c>
      <c r="J84" s="97"/>
      <c r="K84" s="98"/>
      <c r="N84" s="92">
        <f t="shared" si="4"/>
        <v>0</v>
      </c>
      <c r="O84" s="93">
        <f t="shared" si="5"/>
        <v>0</v>
      </c>
      <c r="P84" s="93">
        <f t="shared" si="14"/>
        <v>0</v>
      </c>
      <c r="Q84" s="93">
        <f t="shared" si="14"/>
        <v>0</v>
      </c>
      <c r="R84" s="93">
        <f t="shared" si="24"/>
        <v>0</v>
      </c>
      <c r="T84" s="93">
        <f t="shared" si="8"/>
        <v>0</v>
      </c>
      <c r="U84" s="93">
        <f t="shared" si="9"/>
        <v>0</v>
      </c>
      <c r="V84" s="93">
        <f t="shared" si="26"/>
        <v>0</v>
      </c>
      <c r="W84" s="93">
        <f t="shared" si="26"/>
        <v>0</v>
      </c>
      <c r="X84" s="94">
        <f t="shared" si="25"/>
        <v>0</v>
      </c>
    </row>
    <row r="85" spans="1:24" x14ac:dyDescent="0.25">
      <c r="A85" s="99"/>
      <c r="B85" s="95"/>
      <c r="C85" s="95"/>
      <c r="D85" s="96"/>
      <c r="E85" s="96"/>
      <c r="F85" s="90">
        <f t="shared" si="12"/>
        <v>0</v>
      </c>
      <c r="G85" s="96"/>
      <c r="H85" s="90">
        <f t="shared" si="23"/>
        <v>0</v>
      </c>
      <c r="I85" s="91">
        <f>SUM(H85/'B - Operating Budget'!$D$40)</f>
        <v>0</v>
      </c>
      <c r="J85" s="97"/>
      <c r="K85" s="98"/>
      <c r="N85" s="92">
        <f t="shared" si="4"/>
        <v>0</v>
      </c>
      <c r="O85" s="93">
        <f t="shared" si="5"/>
        <v>0</v>
      </c>
      <c r="P85" s="93">
        <f t="shared" si="14"/>
        <v>0</v>
      </c>
      <c r="Q85" s="93">
        <f t="shared" si="14"/>
        <v>0</v>
      </c>
      <c r="R85" s="93">
        <f t="shared" si="24"/>
        <v>0</v>
      </c>
      <c r="T85" s="93">
        <f t="shared" si="8"/>
        <v>0</v>
      </c>
      <c r="U85" s="93">
        <f t="shared" si="9"/>
        <v>0</v>
      </c>
      <c r="V85" s="93">
        <f t="shared" si="26"/>
        <v>0</v>
      </c>
      <c r="W85" s="93">
        <f t="shared" si="26"/>
        <v>0</v>
      </c>
      <c r="X85" s="94">
        <f t="shared" si="25"/>
        <v>0</v>
      </c>
    </row>
    <row r="86" spans="1:24" x14ac:dyDescent="0.25">
      <c r="A86" s="99"/>
      <c r="B86" s="95"/>
      <c r="C86" s="95"/>
      <c r="D86" s="96"/>
      <c r="E86" s="96"/>
      <c r="F86" s="90">
        <f t="shared" si="12"/>
        <v>0</v>
      </c>
      <c r="G86" s="96"/>
      <c r="H86" s="90">
        <f t="shared" si="23"/>
        <v>0</v>
      </c>
      <c r="I86" s="91">
        <f>SUM(H86/'B - Operating Budget'!$D$40)</f>
        <v>0</v>
      </c>
      <c r="J86" s="97"/>
      <c r="K86" s="98"/>
      <c r="N86" s="92">
        <f t="shared" si="4"/>
        <v>0</v>
      </c>
      <c r="O86" s="93">
        <f t="shared" si="5"/>
        <v>0</v>
      </c>
      <c r="P86" s="93">
        <f t="shared" si="14"/>
        <v>0</v>
      </c>
      <c r="Q86" s="93">
        <f t="shared" si="14"/>
        <v>0</v>
      </c>
      <c r="R86" s="93">
        <f t="shared" si="24"/>
        <v>0</v>
      </c>
      <c r="T86" s="93">
        <f t="shared" si="8"/>
        <v>0</v>
      </c>
      <c r="U86" s="93">
        <f t="shared" si="9"/>
        <v>0</v>
      </c>
      <c r="V86" s="93">
        <f t="shared" si="26"/>
        <v>0</v>
      </c>
      <c r="W86" s="93">
        <f t="shared" si="26"/>
        <v>0</v>
      </c>
      <c r="X86" s="94">
        <f t="shared" si="25"/>
        <v>0</v>
      </c>
    </row>
    <row r="87" spans="1:24" x14ac:dyDescent="0.25">
      <c r="A87" s="99"/>
      <c r="B87" s="95"/>
      <c r="C87" s="95"/>
      <c r="D87" s="96"/>
      <c r="E87" s="96"/>
      <c r="F87" s="90">
        <f t="shared" si="12"/>
        <v>0</v>
      </c>
      <c r="G87" s="96"/>
      <c r="H87" s="90">
        <f t="shared" si="21"/>
        <v>0</v>
      </c>
      <c r="I87" s="91">
        <f>SUM(H87/'B - Operating Budget'!$D$40)</f>
        <v>0</v>
      </c>
      <c r="J87" s="97"/>
      <c r="K87" s="98"/>
      <c r="N87" s="92">
        <f t="shared" si="4"/>
        <v>0</v>
      </c>
      <c r="O87" s="93">
        <f t="shared" si="5"/>
        <v>0</v>
      </c>
      <c r="P87" s="93">
        <f t="shared" si="14"/>
        <v>0</v>
      </c>
      <c r="Q87" s="93">
        <f t="shared" si="14"/>
        <v>0</v>
      </c>
      <c r="R87" s="93">
        <f t="shared" si="13"/>
        <v>0</v>
      </c>
      <c r="T87" s="93">
        <f t="shared" si="8"/>
        <v>0</v>
      </c>
      <c r="U87" s="93">
        <f t="shared" si="9"/>
        <v>0</v>
      </c>
      <c r="V87" s="93">
        <f t="shared" si="22"/>
        <v>0</v>
      </c>
      <c r="W87" s="93">
        <f t="shared" si="22"/>
        <v>0</v>
      </c>
      <c r="X87" s="94">
        <f t="shared" si="11"/>
        <v>0</v>
      </c>
    </row>
    <row r="88" spans="1:24" x14ac:dyDescent="0.25">
      <c r="A88" s="99"/>
      <c r="B88" s="95"/>
      <c r="C88" s="95"/>
      <c r="D88" s="96"/>
      <c r="E88" s="96"/>
      <c r="F88" s="90">
        <f t="shared" si="12"/>
        <v>0</v>
      </c>
      <c r="G88" s="96"/>
      <c r="H88" s="90">
        <f t="shared" si="21"/>
        <v>0</v>
      </c>
      <c r="I88" s="91">
        <f>SUM(H88/'B - Operating Budget'!$D$40)</f>
        <v>0</v>
      </c>
      <c r="J88" s="97"/>
      <c r="K88" s="98"/>
      <c r="N88" s="92">
        <f t="shared" si="4"/>
        <v>0</v>
      </c>
      <c r="O88" s="93">
        <f t="shared" si="5"/>
        <v>0</v>
      </c>
      <c r="P88" s="93">
        <f t="shared" si="14"/>
        <v>0</v>
      </c>
      <c r="Q88" s="93">
        <f t="shared" si="14"/>
        <v>0</v>
      </c>
      <c r="R88" s="93">
        <f t="shared" si="13"/>
        <v>0</v>
      </c>
      <c r="T88" s="93">
        <f t="shared" si="8"/>
        <v>0</v>
      </c>
      <c r="U88" s="93">
        <f t="shared" si="9"/>
        <v>0</v>
      </c>
      <c r="V88" s="93">
        <f t="shared" si="22"/>
        <v>0</v>
      </c>
      <c r="W88" s="93">
        <f t="shared" si="22"/>
        <v>0</v>
      </c>
      <c r="X88" s="94">
        <f t="shared" si="11"/>
        <v>0</v>
      </c>
    </row>
    <row r="89" spans="1:24" x14ac:dyDescent="0.25">
      <c r="A89" s="99"/>
      <c r="B89" s="95"/>
      <c r="C89" s="95"/>
      <c r="D89" s="96"/>
      <c r="E89" s="96"/>
      <c r="F89" s="90">
        <f t="shared" si="12"/>
        <v>0</v>
      </c>
      <c r="G89" s="96"/>
      <c r="H89" s="90">
        <f t="shared" si="21"/>
        <v>0</v>
      </c>
      <c r="I89" s="91">
        <f>SUM(H89/'B - Operating Budget'!$D$40)</f>
        <v>0</v>
      </c>
      <c r="J89" s="97"/>
      <c r="K89" s="98"/>
      <c r="N89" s="92">
        <f t="shared" si="4"/>
        <v>0</v>
      </c>
      <c r="O89" s="93">
        <f t="shared" si="5"/>
        <v>0</v>
      </c>
      <c r="P89" s="93">
        <f t="shared" si="14"/>
        <v>0</v>
      </c>
      <c r="Q89" s="93">
        <f t="shared" si="14"/>
        <v>0</v>
      </c>
      <c r="R89" s="93">
        <f t="shared" si="13"/>
        <v>0</v>
      </c>
      <c r="T89" s="93">
        <f t="shared" si="8"/>
        <v>0</v>
      </c>
      <c r="U89" s="93">
        <f t="shared" si="9"/>
        <v>0</v>
      </c>
      <c r="V89" s="93">
        <f t="shared" si="22"/>
        <v>0</v>
      </c>
      <c r="W89" s="93">
        <f t="shared" si="22"/>
        <v>0</v>
      </c>
      <c r="X89" s="94">
        <f t="shared" si="11"/>
        <v>0</v>
      </c>
    </row>
    <row r="90" spans="1:24" x14ac:dyDescent="0.25">
      <c r="A90" s="99"/>
      <c r="B90" s="95"/>
      <c r="C90" s="95"/>
      <c r="D90" s="96"/>
      <c r="E90" s="96"/>
      <c r="F90" s="90">
        <f t="shared" si="12"/>
        <v>0</v>
      </c>
      <c r="G90" s="96"/>
      <c r="H90" s="90">
        <f t="shared" si="21"/>
        <v>0</v>
      </c>
      <c r="I90" s="91">
        <f>SUM(H90/'B - Operating Budget'!$D$40)</f>
        <v>0</v>
      </c>
      <c r="J90" s="97"/>
      <c r="K90" s="98"/>
      <c r="N90" s="92">
        <f t="shared" si="4"/>
        <v>0</v>
      </c>
      <c r="O90" s="93">
        <f t="shared" si="5"/>
        <v>0</v>
      </c>
      <c r="P90" s="93">
        <f t="shared" si="14"/>
        <v>0</v>
      </c>
      <c r="Q90" s="93">
        <f t="shared" si="14"/>
        <v>0</v>
      </c>
      <c r="R90" s="93">
        <f t="shared" si="13"/>
        <v>0</v>
      </c>
      <c r="T90" s="93">
        <f t="shared" si="8"/>
        <v>0</v>
      </c>
      <c r="U90" s="93">
        <f t="shared" si="9"/>
        <v>0</v>
      </c>
      <c r="V90" s="93">
        <f t="shared" si="22"/>
        <v>0</v>
      </c>
      <c r="W90" s="93">
        <f t="shared" si="22"/>
        <v>0</v>
      </c>
      <c r="X90" s="94">
        <f t="shared" si="11"/>
        <v>0</v>
      </c>
    </row>
    <row r="91" spans="1:24" x14ac:dyDescent="0.25">
      <c r="A91" s="99"/>
      <c r="B91" s="95"/>
      <c r="C91" s="95"/>
      <c r="D91" s="96"/>
      <c r="E91" s="96"/>
      <c r="F91" s="90">
        <f t="shared" ref="F91:F102" si="27">SUM(D91:E91)</f>
        <v>0</v>
      </c>
      <c r="G91" s="96"/>
      <c r="H91" s="90">
        <f t="shared" ref="H91:H102" si="28">SUM(F91:G91)</f>
        <v>0</v>
      </c>
      <c r="I91" s="91">
        <f>SUM(H91/'B - Operating Budget'!$D$40)</f>
        <v>0</v>
      </c>
      <c r="J91" s="97"/>
      <c r="K91" s="98"/>
      <c r="N91" s="92">
        <f t="shared" si="4"/>
        <v>0</v>
      </c>
      <c r="O91" s="93">
        <f t="shared" si="5"/>
        <v>0</v>
      </c>
      <c r="P91" s="93">
        <f t="shared" si="14"/>
        <v>0</v>
      </c>
      <c r="Q91" s="93">
        <f t="shared" si="14"/>
        <v>0</v>
      </c>
      <c r="R91" s="93">
        <f t="shared" si="13"/>
        <v>0</v>
      </c>
      <c r="T91" s="93">
        <f t="shared" si="8"/>
        <v>0</v>
      </c>
      <c r="U91" s="93">
        <f t="shared" si="9"/>
        <v>0</v>
      </c>
      <c r="V91" s="93">
        <f t="shared" si="22"/>
        <v>0</v>
      </c>
      <c r="W91" s="93">
        <f t="shared" si="22"/>
        <v>0</v>
      </c>
      <c r="X91" s="94">
        <f t="shared" si="11"/>
        <v>0</v>
      </c>
    </row>
    <row r="92" spans="1:24" x14ac:dyDescent="0.25">
      <c r="A92" s="99"/>
      <c r="B92" s="95"/>
      <c r="C92" s="95"/>
      <c r="D92" s="96"/>
      <c r="E92" s="96"/>
      <c r="F92" s="90">
        <f t="shared" si="27"/>
        <v>0</v>
      </c>
      <c r="G92" s="96"/>
      <c r="H92" s="90">
        <f t="shared" si="28"/>
        <v>0</v>
      </c>
      <c r="I92" s="91">
        <f>SUM(H92/'B - Operating Budget'!$D$40)</f>
        <v>0</v>
      </c>
      <c r="J92" s="97"/>
      <c r="K92" s="98"/>
      <c r="N92" s="92">
        <f t="shared" si="4"/>
        <v>0</v>
      </c>
      <c r="O92" s="93">
        <f t="shared" si="5"/>
        <v>0</v>
      </c>
      <c r="P92" s="93">
        <f t="shared" si="14"/>
        <v>0</v>
      </c>
      <c r="Q92" s="93">
        <f t="shared" si="14"/>
        <v>0</v>
      </c>
      <c r="R92" s="93">
        <f t="shared" si="13"/>
        <v>0</v>
      </c>
      <c r="T92" s="93">
        <f t="shared" si="8"/>
        <v>0</v>
      </c>
      <c r="U92" s="93">
        <f t="shared" si="9"/>
        <v>0</v>
      </c>
      <c r="V92" s="93">
        <f t="shared" si="22"/>
        <v>0</v>
      </c>
      <c r="W92" s="93">
        <f t="shared" si="22"/>
        <v>0</v>
      </c>
      <c r="X92" s="94">
        <f t="shared" si="11"/>
        <v>0</v>
      </c>
    </row>
    <row r="93" spans="1:24" x14ac:dyDescent="0.25">
      <c r="A93" s="99"/>
      <c r="B93" s="95"/>
      <c r="C93" s="95"/>
      <c r="D93" s="96"/>
      <c r="E93" s="96"/>
      <c r="F93" s="90">
        <f t="shared" si="27"/>
        <v>0</v>
      </c>
      <c r="G93" s="96"/>
      <c r="H93" s="90">
        <f t="shared" si="28"/>
        <v>0</v>
      </c>
      <c r="I93" s="91">
        <f>SUM(H93/'B - Operating Budget'!$D$40)</f>
        <v>0</v>
      </c>
      <c r="J93" s="97"/>
      <c r="K93" s="98"/>
      <c r="N93" s="92">
        <f t="shared" si="4"/>
        <v>0</v>
      </c>
      <c r="O93" s="93">
        <f t="shared" si="5"/>
        <v>0</v>
      </c>
      <c r="P93" s="93">
        <f t="shared" si="14"/>
        <v>0</v>
      </c>
      <c r="Q93" s="93">
        <f t="shared" si="14"/>
        <v>0</v>
      </c>
      <c r="R93" s="93">
        <f t="shared" si="13"/>
        <v>0</v>
      </c>
      <c r="T93" s="93">
        <f t="shared" si="8"/>
        <v>0</v>
      </c>
      <c r="U93" s="93">
        <f t="shared" si="9"/>
        <v>0</v>
      </c>
      <c r="V93" s="93">
        <f t="shared" si="22"/>
        <v>0</v>
      </c>
      <c r="W93" s="93">
        <f t="shared" si="22"/>
        <v>0</v>
      </c>
      <c r="X93" s="94">
        <f t="shared" si="11"/>
        <v>0</v>
      </c>
    </row>
    <row r="94" spans="1:24" x14ac:dyDescent="0.25">
      <c r="A94" s="99"/>
      <c r="B94" s="95"/>
      <c r="C94" s="95"/>
      <c r="D94" s="96"/>
      <c r="E94" s="96"/>
      <c r="F94" s="90">
        <f t="shared" si="27"/>
        <v>0</v>
      </c>
      <c r="G94" s="96"/>
      <c r="H94" s="90">
        <f t="shared" si="28"/>
        <v>0</v>
      </c>
      <c r="I94" s="91">
        <f>SUM(H94/'B - Operating Budget'!$D$40)</f>
        <v>0</v>
      </c>
      <c r="J94" s="97"/>
      <c r="K94" s="98"/>
      <c r="N94" s="92">
        <f t="shared" si="4"/>
        <v>0</v>
      </c>
      <c r="O94" s="93">
        <f t="shared" si="5"/>
        <v>0</v>
      </c>
      <c r="P94" s="93">
        <f t="shared" si="14"/>
        <v>0</v>
      </c>
      <c r="Q94" s="93">
        <f t="shared" si="14"/>
        <v>0</v>
      </c>
      <c r="R94" s="93">
        <f t="shared" si="13"/>
        <v>0</v>
      </c>
      <c r="T94" s="93">
        <f t="shared" si="8"/>
        <v>0</v>
      </c>
      <c r="U94" s="93">
        <f t="shared" si="9"/>
        <v>0</v>
      </c>
      <c r="V94" s="93">
        <f t="shared" si="22"/>
        <v>0</v>
      </c>
      <c r="W94" s="93">
        <f t="shared" si="22"/>
        <v>0</v>
      </c>
      <c r="X94" s="94">
        <f t="shared" si="11"/>
        <v>0</v>
      </c>
    </row>
    <row r="95" spans="1:24" x14ac:dyDescent="0.25">
      <c r="A95" s="99"/>
      <c r="B95" s="95"/>
      <c r="C95" s="95"/>
      <c r="D95" s="96"/>
      <c r="E95" s="96"/>
      <c r="F95" s="90">
        <f t="shared" si="27"/>
        <v>0</v>
      </c>
      <c r="G95" s="96"/>
      <c r="H95" s="90">
        <f t="shared" si="28"/>
        <v>0</v>
      </c>
      <c r="I95" s="91">
        <f>SUM(H95/'B - Operating Budget'!$D$40)</f>
        <v>0</v>
      </c>
      <c r="J95" s="97"/>
      <c r="K95" s="98"/>
      <c r="N95" s="92">
        <f t="shared" si="4"/>
        <v>0</v>
      </c>
      <c r="O95" s="93">
        <f t="shared" si="5"/>
        <v>0</v>
      </c>
      <c r="P95" s="93">
        <f t="shared" si="14"/>
        <v>0</v>
      </c>
      <c r="Q95" s="93">
        <f t="shared" si="14"/>
        <v>0</v>
      </c>
      <c r="R95" s="93">
        <f t="shared" si="13"/>
        <v>0</v>
      </c>
      <c r="T95" s="93">
        <f t="shared" si="8"/>
        <v>0</v>
      </c>
      <c r="U95" s="93">
        <f t="shared" si="9"/>
        <v>0</v>
      </c>
      <c r="V95" s="93">
        <f t="shared" si="22"/>
        <v>0</v>
      </c>
      <c r="W95" s="93">
        <f t="shared" si="22"/>
        <v>0</v>
      </c>
      <c r="X95" s="94">
        <f t="shared" si="11"/>
        <v>0</v>
      </c>
    </row>
    <row r="96" spans="1:24" x14ac:dyDescent="0.25">
      <c r="A96" s="99"/>
      <c r="B96" s="95"/>
      <c r="C96" s="95"/>
      <c r="D96" s="96"/>
      <c r="E96" s="96"/>
      <c r="F96" s="90">
        <f t="shared" si="27"/>
        <v>0</v>
      </c>
      <c r="G96" s="96"/>
      <c r="H96" s="90">
        <f t="shared" si="28"/>
        <v>0</v>
      </c>
      <c r="I96" s="91">
        <f>SUM(H96/'B - Operating Budget'!$D$40)</f>
        <v>0</v>
      </c>
      <c r="J96" s="97"/>
      <c r="K96" s="98"/>
      <c r="N96" s="92">
        <f t="shared" si="4"/>
        <v>0</v>
      </c>
      <c r="O96" s="93">
        <f t="shared" si="5"/>
        <v>0</v>
      </c>
      <c r="P96" s="93">
        <f t="shared" si="14"/>
        <v>0</v>
      </c>
      <c r="Q96" s="93">
        <f t="shared" si="14"/>
        <v>0</v>
      </c>
      <c r="R96" s="93">
        <f t="shared" si="13"/>
        <v>0</v>
      </c>
      <c r="T96" s="93">
        <f t="shared" si="8"/>
        <v>0</v>
      </c>
      <c r="U96" s="93">
        <f t="shared" si="9"/>
        <v>0</v>
      </c>
      <c r="V96" s="93">
        <f t="shared" si="22"/>
        <v>0</v>
      </c>
      <c r="W96" s="93">
        <f t="shared" si="22"/>
        <v>0</v>
      </c>
      <c r="X96" s="94">
        <f t="shared" si="11"/>
        <v>0</v>
      </c>
    </row>
    <row r="97" spans="1:24" x14ac:dyDescent="0.25">
      <c r="A97" s="99"/>
      <c r="B97" s="95"/>
      <c r="C97" s="95"/>
      <c r="D97" s="96"/>
      <c r="E97" s="96"/>
      <c r="F97" s="90">
        <f t="shared" si="27"/>
        <v>0</v>
      </c>
      <c r="G97" s="96"/>
      <c r="H97" s="90">
        <f t="shared" si="28"/>
        <v>0</v>
      </c>
      <c r="I97" s="91">
        <f>SUM(H97/'B - Operating Budget'!$D$40)</f>
        <v>0</v>
      </c>
      <c r="J97" s="97"/>
      <c r="K97" s="98"/>
      <c r="N97" s="92">
        <f t="shared" si="4"/>
        <v>0</v>
      </c>
      <c r="O97" s="93">
        <f t="shared" si="5"/>
        <v>0</v>
      </c>
      <c r="P97" s="93">
        <f t="shared" si="14"/>
        <v>0</v>
      </c>
      <c r="Q97" s="93">
        <f t="shared" si="14"/>
        <v>0</v>
      </c>
      <c r="R97" s="93">
        <f t="shared" si="13"/>
        <v>0</v>
      </c>
      <c r="T97" s="93">
        <f t="shared" si="8"/>
        <v>0</v>
      </c>
      <c r="U97" s="93">
        <f t="shared" si="9"/>
        <v>0</v>
      </c>
      <c r="V97" s="93">
        <f t="shared" si="22"/>
        <v>0</v>
      </c>
      <c r="W97" s="93">
        <f t="shared" si="22"/>
        <v>0</v>
      </c>
      <c r="X97" s="94">
        <f t="shared" si="11"/>
        <v>0</v>
      </c>
    </row>
    <row r="98" spans="1:24" x14ac:dyDescent="0.25">
      <c r="A98" s="99"/>
      <c r="B98" s="95"/>
      <c r="C98" s="95"/>
      <c r="D98" s="96"/>
      <c r="E98" s="96"/>
      <c r="F98" s="90">
        <f t="shared" si="27"/>
        <v>0</v>
      </c>
      <c r="G98" s="96"/>
      <c r="H98" s="90">
        <f t="shared" si="28"/>
        <v>0</v>
      </c>
      <c r="I98" s="91">
        <f>SUM(H98/'B - Operating Budget'!$D$40)</f>
        <v>0</v>
      </c>
      <c r="J98" s="97"/>
      <c r="K98" s="98"/>
      <c r="N98" s="92">
        <f t="shared" si="4"/>
        <v>0</v>
      </c>
      <c r="O98" s="93">
        <f t="shared" si="5"/>
        <v>0</v>
      </c>
      <c r="P98" s="93">
        <f t="shared" si="14"/>
        <v>0</v>
      </c>
      <c r="Q98" s="93">
        <f t="shared" si="14"/>
        <v>0</v>
      </c>
      <c r="R98" s="93">
        <f t="shared" si="13"/>
        <v>0</v>
      </c>
      <c r="T98" s="93">
        <f t="shared" si="8"/>
        <v>0</v>
      </c>
      <c r="U98" s="93">
        <f t="shared" si="9"/>
        <v>0</v>
      </c>
      <c r="V98" s="93">
        <f t="shared" si="22"/>
        <v>0</v>
      </c>
      <c r="W98" s="93">
        <f t="shared" si="22"/>
        <v>0</v>
      </c>
      <c r="X98" s="94">
        <f t="shared" si="11"/>
        <v>0</v>
      </c>
    </row>
    <row r="99" spans="1:24" x14ac:dyDescent="0.25">
      <c r="A99" s="99"/>
      <c r="B99" s="95"/>
      <c r="C99" s="95"/>
      <c r="D99" s="96"/>
      <c r="E99" s="96"/>
      <c r="F99" s="90">
        <f t="shared" si="27"/>
        <v>0</v>
      </c>
      <c r="G99" s="96"/>
      <c r="H99" s="90">
        <f t="shared" si="28"/>
        <v>0</v>
      </c>
      <c r="I99" s="91">
        <f>SUM(H99/'B - Operating Budget'!$D$40)</f>
        <v>0</v>
      </c>
      <c r="J99" s="97"/>
      <c r="K99" s="98"/>
      <c r="N99" s="92">
        <f t="shared" si="4"/>
        <v>0</v>
      </c>
      <c r="O99" s="93">
        <f t="shared" si="5"/>
        <v>0</v>
      </c>
      <c r="P99" s="93">
        <f t="shared" si="14"/>
        <v>0</v>
      </c>
      <c r="Q99" s="93">
        <f t="shared" si="14"/>
        <v>0</v>
      </c>
      <c r="R99" s="93">
        <f t="shared" si="13"/>
        <v>0</v>
      </c>
      <c r="T99" s="93">
        <f t="shared" si="8"/>
        <v>0</v>
      </c>
      <c r="U99" s="93">
        <f t="shared" si="9"/>
        <v>0</v>
      </c>
      <c r="V99" s="93">
        <f t="shared" si="22"/>
        <v>0</v>
      </c>
      <c r="W99" s="93">
        <f t="shared" si="22"/>
        <v>0</v>
      </c>
      <c r="X99" s="94">
        <f t="shared" si="11"/>
        <v>0</v>
      </c>
    </row>
    <row r="100" spans="1:24" x14ac:dyDescent="0.25">
      <c r="A100" s="99"/>
      <c r="B100" s="95"/>
      <c r="C100" s="95"/>
      <c r="D100" s="96"/>
      <c r="E100" s="96"/>
      <c r="F100" s="90">
        <f t="shared" si="27"/>
        <v>0</v>
      </c>
      <c r="G100" s="96"/>
      <c r="H100" s="90">
        <f t="shared" si="28"/>
        <v>0</v>
      </c>
      <c r="I100" s="91">
        <f>SUM(H100/'B - Operating Budget'!$D$40)</f>
        <v>0</v>
      </c>
      <c r="J100" s="97"/>
      <c r="K100" s="98"/>
      <c r="N100" s="92">
        <f t="shared" si="4"/>
        <v>0</v>
      </c>
      <c r="O100" s="93">
        <f t="shared" si="5"/>
        <v>0</v>
      </c>
      <c r="P100" s="93">
        <f t="shared" si="14"/>
        <v>0</v>
      </c>
      <c r="Q100" s="93">
        <f t="shared" si="14"/>
        <v>0</v>
      </c>
      <c r="R100" s="93">
        <f t="shared" si="13"/>
        <v>0</v>
      </c>
      <c r="T100" s="93">
        <f t="shared" si="8"/>
        <v>0</v>
      </c>
      <c r="U100" s="93">
        <f t="shared" si="9"/>
        <v>0</v>
      </c>
      <c r="V100" s="93">
        <f t="shared" si="22"/>
        <v>0</v>
      </c>
      <c r="W100" s="93">
        <f t="shared" si="22"/>
        <v>0</v>
      </c>
      <c r="X100" s="94">
        <f t="shared" si="11"/>
        <v>0</v>
      </c>
    </row>
    <row r="101" spans="1:24" x14ac:dyDescent="0.25">
      <c r="A101" s="99"/>
      <c r="B101" s="95"/>
      <c r="C101" s="95"/>
      <c r="D101" s="96"/>
      <c r="E101" s="96"/>
      <c r="F101" s="90">
        <f t="shared" si="27"/>
        <v>0</v>
      </c>
      <c r="G101" s="96"/>
      <c r="H101" s="90">
        <f t="shared" si="28"/>
        <v>0</v>
      </c>
      <c r="I101" s="91">
        <f>SUM(H101/'B - Operating Budget'!$D$40)</f>
        <v>0</v>
      </c>
      <c r="J101" s="97"/>
      <c r="K101" s="98"/>
      <c r="N101" s="92">
        <f t="shared" si="4"/>
        <v>0</v>
      </c>
      <c r="O101" s="93">
        <f t="shared" si="5"/>
        <v>0</v>
      </c>
      <c r="P101" s="93">
        <f t="shared" si="14"/>
        <v>0</v>
      </c>
      <c r="Q101" s="93">
        <f t="shared" si="14"/>
        <v>0</v>
      </c>
      <c r="R101" s="93">
        <f t="shared" si="13"/>
        <v>0</v>
      </c>
      <c r="T101" s="93">
        <f t="shared" si="8"/>
        <v>0</v>
      </c>
      <c r="U101" s="93">
        <f t="shared" si="9"/>
        <v>0</v>
      </c>
      <c r="V101" s="93">
        <f t="shared" si="22"/>
        <v>0</v>
      </c>
      <c r="W101" s="93">
        <f t="shared" si="22"/>
        <v>0</v>
      </c>
      <c r="X101" s="94">
        <f t="shared" si="11"/>
        <v>0</v>
      </c>
    </row>
    <row r="102" spans="1:24" x14ac:dyDescent="0.25">
      <c r="A102" s="99"/>
      <c r="B102" s="95"/>
      <c r="C102" s="95"/>
      <c r="D102" s="96"/>
      <c r="E102" s="96"/>
      <c r="F102" s="90">
        <f t="shared" si="27"/>
        <v>0</v>
      </c>
      <c r="G102" s="96"/>
      <c r="H102" s="90">
        <f t="shared" si="28"/>
        <v>0</v>
      </c>
      <c r="I102" s="91">
        <f>SUM(H102/'B - Operating Budget'!$D$40)</f>
        <v>0</v>
      </c>
      <c r="J102" s="97"/>
      <c r="K102" s="98"/>
      <c r="N102" s="92">
        <f t="shared" si="4"/>
        <v>0</v>
      </c>
      <c r="O102" s="93">
        <f t="shared" si="5"/>
        <v>0</v>
      </c>
      <c r="P102" s="93">
        <f t="shared" si="14"/>
        <v>0</v>
      </c>
      <c r="Q102" s="93">
        <f t="shared" si="14"/>
        <v>0</v>
      </c>
      <c r="R102" s="93">
        <f t="shared" si="13"/>
        <v>0</v>
      </c>
      <c r="T102" s="93">
        <f t="shared" si="8"/>
        <v>0</v>
      </c>
      <c r="U102" s="93">
        <f t="shared" si="9"/>
        <v>0</v>
      </c>
      <c r="V102" s="93">
        <f t="shared" si="22"/>
        <v>0</v>
      </c>
      <c r="W102" s="93">
        <f t="shared" si="22"/>
        <v>0</v>
      </c>
      <c r="X102" s="94">
        <f t="shared" si="11"/>
        <v>0</v>
      </c>
    </row>
    <row r="103" spans="1:24" x14ac:dyDescent="0.25">
      <c r="A103" s="99"/>
      <c r="B103" s="95"/>
      <c r="C103" s="95"/>
      <c r="D103" s="96"/>
      <c r="E103" s="96"/>
      <c r="F103" s="90">
        <f t="shared" si="12"/>
        <v>0</v>
      </c>
      <c r="G103" s="96"/>
      <c r="H103" s="90">
        <f t="shared" si="3"/>
        <v>0</v>
      </c>
      <c r="I103" s="91">
        <f>SUM(H103/'B - Operating Budget'!$D$40)</f>
        <v>0</v>
      </c>
      <c r="J103" s="97"/>
      <c r="K103" s="98"/>
      <c r="N103" s="92">
        <f t="shared" si="4"/>
        <v>0</v>
      </c>
      <c r="O103" s="93">
        <f t="shared" si="5"/>
        <v>0</v>
      </c>
      <c r="P103" s="93">
        <f t="shared" si="14"/>
        <v>0</v>
      </c>
      <c r="Q103" s="93">
        <f t="shared" si="14"/>
        <v>0</v>
      </c>
      <c r="R103" s="93">
        <f t="shared" si="13"/>
        <v>0</v>
      </c>
      <c r="T103" s="93">
        <f t="shared" si="8"/>
        <v>0</v>
      </c>
      <c r="U103" s="93">
        <f t="shared" si="9"/>
        <v>0</v>
      </c>
      <c r="V103" s="93">
        <f t="shared" si="22"/>
        <v>0</v>
      </c>
      <c r="W103" s="93">
        <f t="shared" si="22"/>
        <v>0</v>
      </c>
      <c r="X103" s="94">
        <f t="shared" si="11"/>
        <v>0</v>
      </c>
    </row>
    <row r="104" spans="1:24" x14ac:dyDescent="0.25">
      <c r="A104" s="43"/>
      <c r="D104" s="103"/>
      <c r="E104" s="103"/>
      <c r="F104" s="103"/>
      <c r="G104" s="103"/>
      <c r="H104" s="103"/>
      <c r="K104" s="85"/>
      <c r="N104" s="43"/>
      <c r="X104" s="44"/>
    </row>
    <row r="105" spans="1:24" x14ac:dyDescent="0.25">
      <c r="A105" s="43"/>
      <c r="D105" s="103"/>
      <c r="E105" s="103"/>
      <c r="F105" s="103"/>
      <c r="G105" s="103"/>
      <c r="H105" s="103"/>
      <c r="K105" s="85"/>
      <c r="N105" s="43"/>
      <c r="X105" s="44"/>
    </row>
    <row r="106" spans="1:24" x14ac:dyDescent="0.25">
      <c r="A106" s="43"/>
      <c r="D106" s="103"/>
      <c r="E106" s="103"/>
      <c r="F106" s="103"/>
      <c r="G106" s="103"/>
      <c r="H106" s="103"/>
      <c r="K106" s="85"/>
      <c r="N106" s="43"/>
      <c r="X106" s="44"/>
    </row>
    <row r="107" spans="1:24" x14ac:dyDescent="0.25">
      <c r="A107" s="43"/>
      <c r="D107" s="103"/>
      <c r="E107" s="103"/>
      <c r="F107" s="103"/>
      <c r="G107" s="103"/>
      <c r="H107" s="103"/>
      <c r="K107" s="85"/>
      <c r="N107" s="43"/>
      <c r="X107" s="44"/>
    </row>
    <row r="108" spans="1:24" x14ac:dyDescent="0.25">
      <c r="A108" s="43"/>
      <c r="D108" s="103"/>
      <c r="E108" s="103"/>
      <c r="F108" s="103"/>
      <c r="G108" s="103"/>
      <c r="H108" s="103"/>
      <c r="K108" s="85"/>
      <c r="N108" s="43"/>
      <c r="X108" s="44"/>
    </row>
    <row r="109" spans="1:24" ht="18" customHeight="1" thickBot="1" x14ac:dyDescent="0.3">
      <c r="A109" s="127" t="s">
        <v>101</v>
      </c>
      <c r="B109" s="128"/>
      <c r="C109" s="128"/>
      <c r="D109" s="129">
        <f>SUM(D7:D103)</f>
        <v>0</v>
      </c>
      <c r="E109" s="129">
        <f>SUM(E7:E103)</f>
        <v>200000</v>
      </c>
      <c r="F109" s="129">
        <f>SUM(F7:F103)</f>
        <v>200000</v>
      </c>
      <c r="G109" s="129">
        <f>SUM(G7:G103)</f>
        <v>30000</v>
      </c>
      <c r="H109" s="129">
        <f>SUM(H7:H103)</f>
        <v>230000</v>
      </c>
      <c r="I109" s="128"/>
      <c r="J109" s="128">
        <f>SUM(J7:J103)</f>
        <v>775</v>
      </c>
      <c r="K109" s="104"/>
      <c r="N109" s="105">
        <f>SUM(N7:N103)</f>
        <v>0</v>
      </c>
      <c r="O109" s="106">
        <f t="shared" ref="O109:R109" si="29">SUM(O7:O103)</f>
        <v>0</v>
      </c>
      <c r="P109" s="106">
        <f t="shared" si="29"/>
        <v>100000</v>
      </c>
      <c r="Q109" s="106">
        <f t="shared" si="29"/>
        <v>100000</v>
      </c>
      <c r="R109" s="106">
        <f t="shared" si="29"/>
        <v>200000</v>
      </c>
      <c r="S109" s="107"/>
      <c r="T109" s="106">
        <f>SUM(T7:T103)</f>
        <v>0</v>
      </c>
      <c r="U109" s="106">
        <f t="shared" ref="U109:X109" si="30">SUM(U7:U103)</f>
        <v>0</v>
      </c>
      <c r="V109" s="106">
        <f t="shared" si="30"/>
        <v>15000</v>
      </c>
      <c r="W109" s="106">
        <f t="shared" si="30"/>
        <v>15000</v>
      </c>
      <c r="X109" s="108">
        <f t="shared" si="30"/>
        <v>30000</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I8" sqref="I8"/>
    </sheetView>
  </sheetViews>
  <sheetFormatPr defaultColWidth="8.5703125" defaultRowHeight="15" x14ac:dyDescent="0.25"/>
  <cols>
    <col min="1" max="2" width="30.5703125" style="24" customWidth="1"/>
    <col min="3" max="3" width="25.5703125" style="24" customWidth="1"/>
    <col min="4" max="5" width="14.5703125" style="24" customWidth="1"/>
    <col min="6" max="7" width="30.5703125" style="24" customWidth="1"/>
    <col min="8" max="8" width="18.42578125" style="24" customWidth="1"/>
    <col min="9" max="9" width="15.85546875" style="24" customWidth="1"/>
    <col min="10" max="16384" width="8.5703125" style="24"/>
  </cols>
  <sheetData>
    <row r="1" spans="1:9" ht="34.5" customHeight="1" x14ac:dyDescent="0.25">
      <c r="A1" s="45" t="s">
        <v>35</v>
      </c>
      <c r="B1" s="40" t="str">
        <f>'A-Contracts-Partnerships Matrix'!B1</f>
        <v>KANSAS</v>
      </c>
      <c r="C1" s="40"/>
      <c r="D1" s="40"/>
      <c r="E1" s="40"/>
      <c r="F1" s="40"/>
      <c r="G1" s="40"/>
      <c r="H1" s="41" t="s">
        <v>20</v>
      </c>
      <c r="I1" s="57" t="str">
        <f>'A-Contracts-Partnerships Matrix'!J1</f>
        <v>FY2024</v>
      </c>
    </row>
    <row r="2" spans="1:9" ht="15.75" x14ac:dyDescent="0.25">
      <c r="A2" s="326" t="s">
        <v>150</v>
      </c>
      <c r="B2" s="327"/>
      <c r="C2" s="327"/>
      <c r="D2" s="327"/>
      <c r="E2" s="327"/>
      <c r="F2" s="327"/>
      <c r="G2" s="327"/>
      <c r="H2" s="327"/>
      <c r="I2" s="328"/>
    </row>
    <row r="3" spans="1:9" ht="84" customHeight="1" x14ac:dyDescent="0.25">
      <c r="A3" s="329" t="s">
        <v>160</v>
      </c>
      <c r="B3" s="330"/>
      <c r="C3" s="330"/>
      <c r="D3" s="330"/>
      <c r="E3" s="330"/>
      <c r="F3" s="330"/>
      <c r="G3" s="330"/>
      <c r="H3" s="330"/>
      <c r="I3" s="331"/>
    </row>
    <row r="4" spans="1:9" ht="18" customHeight="1" x14ac:dyDescent="0.25">
      <c r="A4" s="190"/>
      <c r="B4" s="191"/>
      <c r="C4" s="191"/>
      <c r="D4" s="191"/>
      <c r="E4" s="191"/>
      <c r="F4" s="191"/>
      <c r="G4" s="191"/>
      <c r="H4" s="191"/>
      <c r="I4" s="192"/>
    </row>
    <row r="5" spans="1:9" ht="18" customHeight="1" x14ac:dyDescent="0.25">
      <c r="A5" s="207" t="s">
        <v>115</v>
      </c>
      <c r="B5" s="205"/>
      <c r="C5" s="205"/>
      <c r="D5" s="205"/>
      <c r="E5" s="205"/>
      <c r="F5" s="205"/>
      <c r="G5" s="205"/>
      <c r="H5" s="205"/>
      <c r="I5" s="206">
        <f>SUM(I8:I108)</f>
        <v>0</v>
      </c>
    </row>
    <row r="6" spans="1:9" ht="18" customHeight="1" x14ac:dyDescent="0.25">
      <c r="A6" s="190"/>
      <c r="B6" s="191"/>
      <c r="C6" s="191"/>
      <c r="D6" s="191"/>
      <c r="E6" s="191"/>
      <c r="F6" s="191"/>
      <c r="G6" s="191"/>
      <c r="H6" s="191"/>
      <c r="I6" s="192"/>
    </row>
    <row r="7" spans="1:9" s="75" customFormat="1" ht="43.5" x14ac:dyDescent="0.25">
      <c r="A7" s="119" t="s">
        <v>142</v>
      </c>
      <c r="B7" s="120" t="s">
        <v>143</v>
      </c>
      <c r="C7" s="120" t="s">
        <v>144</v>
      </c>
      <c r="D7" s="120" t="s">
        <v>145</v>
      </c>
      <c r="E7" s="120" t="s">
        <v>146</v>
      </c>
      <c r="F7" s="120" t="s">
        <v>147</v>
      </c>
      <c r="G7" s="120" t="s">
        <v>148</v>
      </c>
      <c r="H7" s="120" t="s">
        <v>204</v>
      </c>
      <c r="I7" s="121" t="s">
        <v>149</v>
      </c>
    </row>
    <row r="8" spans="1:9" x14ac:dyDescent="0.25">
      <c r="A8" s="110"/>
      <c r="B8" s="111"/>
      <c r="C8" s="111"/>
      <c r="D8" s="112"/>
      <c r="E8" s="112"/>
      <c r="F8" s="111"/>
      <c r="G8" s="111"/>
      <c r="H8" s="112" t="s">
        <v>196</v>
      </c>
      <c r="I8" s="113"/>
    </row>
    <row r="9" spans="1:9" x14ac:dyDescent="0.25">
      <c r="A9" s="110"/>
      <c r="B9" s="111"/>
      <c r="C9" s="111"/>
      <c r="D9" s="112"/>
      <c r="E9" s="112"/>
      <c r="F9" s="111"/>
      <c r="G9" s="111"/>
      <c r="H9" s="112"/>
      <c r="I9" s="113"/>
    </row>
    <row r="10" spans="1:9" ht="12.95" customHeight="1" x14ac:dyDescent="0.25">
      <c r="A10" s="110"/>
      <c r="B10" s="111"/>
      <c r="C10" s="111"/>
      <c r="D10" s="112"/>
      <c r="E10" s="112"/>
      <c r="F10" s="111"/>
      <c r="G10" s="111"/>
      <c r="H10" s="112"/>
      <c r="I10" s="113"/>
    </row>
    <row r="11" spans="1:9" x14ac:dyDescent="0.25">
      <c r="A11" s="110"/>
      <c r="B11" s="111"/>
      <c r="C11" s="111"/>
      <c r="D11" s="112"/>
      <c r="E11" s="112"/>
      <c r="F11" s="111"/>
      <c r="G11" s="111"/>
      <c r="H11" s="112"/>
      <c r="I11" s="113"/>
    </row>
    <row r="12" spans="1:9" x14ac:dyDescent="0.25">
      <c r="A12" s="110"/>
      <c r="B12" s="111"/>
      <c r="C12" s="111"/>
      <c r="D12" s="112"/>
      <c r="E12" s="112"/>
      <c r="F12" s="111"/>
      <c r="G12" s="111"/>
      <c r="H12" s="112"/>
      <c r="I12" s="113"/>
    </row>
    <row r="13" spans="1:9" x14ac:dyDescent="0.25">
      <c r="A13" s="110"/>
      <c r="B13" s="111"/>
      <c r="C13" s="111"/>
      <c r="D13" s="112"/>
      <c r="E13" s="112"/>
      <c r="F13" s="111"/>
      <c r="G13" s="111"/>
      <c r="H13" s="112"/>
      <c r="I13" s="113"/>
    </row>
    <row r="14" spans="1:9" x14ac:dyDescent="0.25">
      <c r="A14" s="110"/>
      <c r="B14" s="111"/>
      <c r="C14" s="111"/>
      <c r="D14" s="112"/>
      <c r="E14" s="112"/>
      <c r="F14" s="111"/>
      <c r="G14" s="111"/>
      <c r="H14" s="112"/>
      <c r="I14" s="113"/>
    </row>
    <row r="15" spans="1:9" x14ac:dyDescent="0.25">
      <c r="A15" s="110"/>
      <c r="B15" s="111"/>
      <c r="C15" s="111"/>
      <c r="D15" s="112"/>
      <c r="E15" s="112"/>
      <c r="F15" s="111"/>
      <c r="G15" s="111"/>
      <c r="H15" s="112"/>
      <c r="I15" s="113"/>
    </row>
    <row r="16" spans="1:9" x14ac:dyDescent="0.25">
      <c r="A16" s="110"/>
      <c r="B16" s="111"/>
      <c r="C16" s="111"/>
      <c r="D16" s="112"/>
      <c r="E16" s="112"/>
      <c r="F16" s="111"/>
      <c r="G16" s="111"/>
      <c r="H16" s="112"/>
      <c r="I16" s="113"/>
    </row>
    <row r="17" spans="1:9" x14ac:dyDescent="0.25">
      <c r="A17" s="110"/>
      <c r="B17" s="111"/>
      <c r="C17" s="111"/>
      <c r="D17" s="112"/>
      <c r="E17" s="112"/>
      <c r="F17" s="111"/>
      <c r="G17" s="111"/>
      <c r="H17" s="112"/>
      <c r="I17" s="113"/>
    </row>
    <row r="18" spans="1:9" x14ac:dyDescent="0.25">
      <c r="A18" s="110"/>
      <c r="B18" s="111"/>
      <c r="C18" s="111"/>
      <c r="D18" s="112"/>
      <c r="E18" s="112"/>
      <c r="F18" s="111"/>
      <c r="G18" s="111"/>
      <c r="H18" s="112"/>
      <c r="I18" s="113"/>
    </row>
    <row r="19" spans="1:9" x14ac:dyDescent="0.25">
      <c r="A19" s="110"/>
      <c r="B19" s="111"/>
      <c r="C19" s="111"/>
      <c r="D19" s="112"/>
      <c r="E19" s="112"/>
      <c r="F19" s="111"/>
      <c r="G19" s="111"/>
      <c r="H19" s="112"/>
      <c r="I19" s="113"/>
    </row>
    <row r="20" spans="1:9" x14ac:dyDescent="0.25">
      <c r="A20" s="110"/>
      <c r="B20" s="111"/>
      <c r="C20" s="111"/>
      <c r="D20" s="112"/>
      <c r="E20" s="112"/>
      <c r="F20" s="111"/>
      <c r="G20" s="111"/>
      <c r="H20" s="112"/>
      <c r="I20" s="113"/>
    </row>
    <row r="21" spans="1:9" x14ac:dyDescent="0.25">
      <c r="A21" s="110"/>
      <c r="B21" s="111"/>
      <c r="C21" s="111"/>
      <c r="D21" s="112"/>
      <c r="E21" s="112"/>
      <c r="F21" s="111"/>
      <c r="G21" s="111"/>
      <c r="H21" s="112"/>
      <c r="I21" s="113"/>
    </row>
    <row r="22" spans="1:9" x14ac:dyDescent="0.25">
      <c r="A22" s="110"/>
      <c r="B22" s="111"/>
      <c r="C22" s="111"/>
      <c r="D22" s="112"/>
      <c r="E22" s="112"/>
      <c r="F22" s="111"/>
      <c r="G22" s="111"/>
      <c r="H22" s="112"/>
      <c r="I22" s="113"/>
    </row>
    <row r="23" spans="1:9" x14ac:dyDescent="0.25">
      <c r="A23" s="110"/>
      <c r="B23" s="111"/>
      <c r="C23" s="111"/>
      <c r="D23" s="112"/>
      <c r="E23" s="112"/>
      <c r="F23" s="111"/>
      <c r="G23" s="111"/>
      <c r="H23" s="112"/>
      <c r="I23" s="113"/>
    </row>
    <row r="24" spans="1:9" x14ac:dyDescent="0.25">
      <c r="A24" s="110"/>
      <c r="B24" s="111"/>
      <c r="C24" s="111"/>
      <c r="D24" s="112"/>
      <c r="E24" s="112"/>
      <c r="F24" s="111"/>
      <c r="G24" s="111"/>
      <c r="H24" s="112"/>
      <c r="I24" s="113"/>
    </row>
    <row r="25" spans="1:9" x14ac:dyDescent="0.25">
      <c r="A25" s="110"/>
      <c r="B25" s="111"/>
      <c r="C25" s="111"/>
      <c r="D25" s="112"/>
      <c r="E25" s="112"/>
      <c r="F25" s="111"/>
      <c r="G25" s="111"/>
      <c r="H25" s="112"/>
      <c r="I25" s="113"/>
    </row>
    <row r="26" spans="1:9" x14ac:dyDescent="0.25">
      <c r="A26" s="110"/>
      <c r="B26" s="111"/>
      <c r="C26" s="111"/>
      <c r="D26" s="112"/>
      <c r="E26" s="112"/>
      <c r="F26" s="111"/>
      <c r="G26" s="111"/>
      <c r="H26" s="112"/>
      <c r="I26" s="113"/>
    </row>
    <row r="27" spans="1:9" x14ac:dyDescent="0.25">
      <c r="A27" s="110"/>
      <c r="B27" s="111"/>
      <c r="C27" s="111"/>
      <c r="D27" s="112"/>
      <c r="E27" s="112"/>
      <c r="F27" s="111"/>
      <c r="G27" s="111"/>
      <c r="H27" s="112"/>
      <c r="I27" s="113"/>
    </row>
    <row r="28" spans="1:9" x14ac:dyDescent="0.25">
      <c r="A28" s="110"/>
      <c r="B28" s="111"/>
      <c r="C28" s="111"/>
      <c r="D28" s="112"/>
      <c r="E28" s="112"/>
      <c r="F28" s="111"/>
      <c r="G28" s="111"/>
      <c r="H28" s="112"/>
      <c r="I28" s="113"/>
    </row>
    <row r="29" spans="1:9" x14ac:dyDescent="0.25">
      <c r="A29" s="110"/>
      <c r="B29" s="111"/>
      <c r="C29" s="111"/>
      <c r="D29" s="112"/>
      <c r="E29" s="112"/>
      <c r="F29" s="111"/>
      <c r="G29" s="111"/>
      <c r="H29" s="112"/>
      <c r="I29" s="113"/>
    </row>
    <row r="30" spans="1:9" x14ac:dyDescent="0.25">
      <c r="A30" s="110"/>
      <c r="B30" s="111"/>
      <c r="C30" s="111"/>
      <c r="D30" s="112"/>
      <c r="E30" s="112"/>
      <c r="F30" s="111"/>
      <c r="G30" s="111"/>
      <c r="H30" s="112"/>
      <c r="I30" s="113"/>
    </row>
    <row r="31" spans="1:9" x14ac:dyDescent="0.25">
      <c r="A31" s="110"/>
      <c r="B31" s="111"/>
      <c r="C31" s="111"/>
      <c r="D31" s="112"/>
      <c r="E31" s="112"/>
      <c r="F31" s="111"/>
      <c r="G31" s="111"/>
      <c r="H31" s="112"/>
      <c r="I31" s="113"/>
    </row>
    <row r="32" spans="1:9" x14ac:dyDescent="0.25">
      <c r="A32" s="110"/>
      <c r="B32" s="111"/>
      <c r="C32" s="111"/>
      <c r="D32" s="112"/>
      <c r="E32" s="112"/>
      <c r="F32" s="111"/>
      <c r="G32" s="111"/>
      <c r="H32" s="112"/>
      <c r="I32" s="113"/>
    </row>
    <row r="33" spans="1:9" x14ac:dyDescent="0.25">
      <c r="A33" s="110"/>
      <c r="B33" s="111"/>
      <c r="C33" s="111"/>
      <c r="D33" s="112"/>
      <c r="E33" s="112"/>
      <c r="F33" s="111"/>
      <c r="G33" s="111"/>
      <c r="H33" s="112"/>
      <c r="I33" s="113"/>
    </row>
    <row r="34" spans="1:9" x14ac:dyDescent="0.25">
      <c r="A34" s="110"/>
      <c r="B34" s="111"/>
      <c r="C34" s="111"/>
      <c r="D34" s="112"/>
      <c r="E34" s="112"/>
      <c r="F34" s="111"/>
      <c r="G34" s="111"/>
      <c r="H34" s="112"/>
      <c r="I34" s="113"/>
    </row>
    <row r="35" spans="1:9" x14ac:dyDescent="0.25">
      <c r="A35" s="110"/>
      <c r="B35" s="111"/>
      <c r="C35" s="111"/>
      <c r="D35" s="112"/>
      <c r="E35" s="112"/>
      <c r="F35" s="111"/>
      <c r="G35" s="111"/>
      <c r="H35" s="112"/>
      <c r="I35" s="113"/>
    </row>
    <row r="36" spans="1:9" x14ac:dyDescent="0.25">
      <c r="A36" s="110"/>
      <c r="B36" s="111"/>
      <c r="C36" s="111"/>
      <c r="D36" s="112"/>
      <c r="E36" s="112"/>
      <c r="F36" s="111"/>
      <c r="G36" s="111"/>
      <c r="H36" s="112"/>
      <c r="I36" s="113"/>
    </row>
    <row r="37" spans="1:9" x14ac:dyDescent="0.25">
      <c r="A37" s="110"/>
      <c r="B37" s="111"/>
      <c r="C37" s="111"/>
      <c r="D37" s="112"/>
      <c r="E37" s="112"/>
      <c r="F37" s="111"/>
      <c r="G37" s="111"/>
      <c r="H37" s="112"/>
      <c r="I37" s="113"/>
    </row>
    <row r="38" spans="1:9" x14ac:dyDescent="0.25">
      <c r="A38" s="110"/>
      <c r="B38" s="111"/>
      <c r="C38" s="111"/>
      <c r="D38" s="112"/>
      <c r="E38" s="112"/>
      <c r="F38" s="111"/>
      <c r="G38" s="111"/>
      <c r="H38" s="112"/>
      <c r="I38" s="113"/>
    </row>
    <row r="39" spans="1:9" x14ac:dyDescent="0.25">
      <c r="A39" s="110"/>
      <c r="B39" s="111"/>
      <c r="C39" s="111"/>
      <c r="D39" s="112"/>
      <c r="E39" s="112"/>
      <c r="F39" s="111"/>
      <c r="G39" s="111"/>
      <c r="H39" s="112"/>
      <c r="I39" s="113"/>
    </row>
    <row r="40" spans="1:9" x14ac:dyDescent="0.25">
      <c r="A40" s="110"/>
      <c r="B40" s="111"/>
      <c r="C40" s="111"/>
      <c r="D40" s="112"/>
      <c r="E40" s="112"/>
      <c r="F40" s="111"/>
      <c r="G40" s="111"/>
      <c r="H40" s="112"/>
      <c r="I40" s="113"/>
    </row>
    <row r="41" spans="1:9" x14ac:dyDescent="0.25">
      <c r="A41" s="110"/>
      <c r="B41" s="111"/>
      <c r="C41" s="111"/>
      <c r="D41" s="112"/>
      <c r="E41" s="112"/>
      <c r="F41" s="111"/>
      <c r="G41" s="111"/>
      <c r="H41" s="112"/>
      <c r="I41" s="113"/>
    </row>
    <row r="42" spans="1:9" x14ac:dyDescent="0.25">
      <c r="A42" s="110"/>
      <c r="B42" s="111"/>
      <c r="C42" s="111"/>
      <c r="D42" s="112"/>
      <c r="E42" s="112"/>
      <c r="F42" s="111"/>
      <c r="G42" s="111"/>
      <c r="H42" s="112"/>
      <c r="I42" s="113"/>
    </row>
    <row r="43" spans="1:9" x14ac:dyDescent="0.25">
      <c r="A43" s="110"/>
      <c r="B43" s="111"/>
      <c r="C43" s="111"/>
      <c r="D43" s="112"/>
      <c r="E43" s="112"/>
      <c r="F43" s="111"/>
      <c r="G43" s="111"/>
      <c r="H43" s="112"/>
      <c r="I43" s="113"/>
    </row>
    <row r="44" spans="1:9" x14ac:dyDescent="0.25">
      <c r="A44" s="110"/>
      <c r="B44" s="111"/>
      <c r="C44" s="111"/>
      <c r="D44" s="112"/>
      <c r="E44" s="112"/>
      <c r="F44" s="111"/>
      <c r="G44" s="111"/>
      <c r="H44" s="112"/>
      <c r="I44" s="113"/>
    </row>
    <row r="45" spans="1:9" x14ac:dyDescent="0.25">
      <c r="A45" s="110"/>
      <c r="B45" s="111"/>
      <c r="C45" s="111"/>
      <c r="D45" s="112"/>
      <c r="E45" s="112"/>
      <c r="F45" s="111"/>
      <c r="G45" s="111"/>
      <c r="H45" s="112"/>
      <c r="I45" s="113"/>
    </row>
    <row r="46" spans="1:9" x14ac:dyDescent="0.25">
      <c r="A46" s="110"/>
      <c r="B46" s="111"/>
      <c r="C46" s="111"/>
      <c r="D46" s="112"/>
      <c r="E46" s="112"/>
      <c r="F46" s="111"/>
      <c r="G46" s="111"/>
      <c r="H46" s="112"/>
      <c r="I46" s="113"/>
    </row>
    <row r="47" spans="1:9" x14ac:dyDescent="0.25">
      <c r="A47" s="110"/>
      <c r="B47" s="111"/>
      <c r="C47" s="111"/>
      <c r="D47" s="112"/>
      <c r="E47" s="112"/>
      <c r="F47" s="111"/>
      <c r="G47" s="111"/>
      <c r="H47" s="112"/>
      <c r="I47" s="113"/>
    </row>
    <row r="48" spans="1:9" x14ac:dyDescent="0.25">
      <c r="A48" s="110"/>
      <c r="B48" s="111"/>
      <c r="C48" s="111"/>
      <c r="D48" s="112"/>
      <c r="E48" s="112"/>
      <c r="F48" s="111"/>
      <c r="G48" s="111"/>
      <c r="H48" s="112"/>
      <c r="I48" s="113"/>
    </row>
    <row r="49" spans="1:9" x14ac:dyDescent="0.25">
      <c r="A49" s="110"/>
      <c r="B49" s="111"/>
      <c r="C49" s="111"/>
      <c r="D49" s="112"/>
      <c r="E49" s="112"/>
      <c r="F49" s="111"/>
      <c r="G49" s="111"/>
      <c r="H49" s="112"/>
      <c r="I49" s="113"/>
    </row>
    <row r="50" spans="1:9" x14ac:dyDescent="0.25">
      <c r="A50" s="110"/>
      <c r="B50" s="111"/>
      <c r="C50" s="111"/>
      <c r="D50" s="112"/>
      <c r="E50" s="112"/>
      <c r="F50" s="111"/>
      <c r="G50" s="111"/>
      <c r="H50" s="112"/>
      <c r="I50" s="113"/>
    </row>
    <row r="51" spans="1:9" x14ac:dyDescent="0.25">
      <c r="A51" s="110"/>
      <c r="B51" s="111"/>
      <c r="C51" s="111"/>
      <c r="D51" s="112"/>
      <c r="E51" s="112"/>
      <c r="F51" s="111"/>
      <c r="G51" s="111"/>
      <c r="H51" s="112"/>
      <c r="I51" s="113"/>
    </row>
    <row r="52" spans="1:9" x14ac:dyDescent="0.25">
      <c r="A52" s="110"/>
      <c r="B52" s="111"/>
      <c r="C52" s="111"/>
      <c r="D52" s="112"/>
      <c r="E52" s="112"/>
      <c r="F52" s="111"/>
      <c r="G52" s="111"/>
      <c r="H52" s="112"/>
      <c r="I52" s="113"/>
    </row>
    <row r="53" spans="1:9" x14ac:dyDescent="0.25">
      <c r="A53" s="110"/>
      <c r="B53" s="111"/>
      <c r="C53" s="111"/>
      <c r="D53" s="112"/>
      <c r="E53" s="112"/>
      <c r="F53" s="111"/>
      <c r="G53" s="111"/>
      <c r="H53" s="112"/>
      <c r="I53" s="113"/>
    </row>
    <row r="54" spans="1:9" x14ac:dyDescent="0.25">
      <c r="A54" s="110"/>
      <c r="B54" s="111"/>
      <c r="C54" s="111"/>
      <c r="D54" s="112"/>
      <c r="E54" s="112"/>
      <c r="F54" s="111"/>
      <c r="G54" s="111"/>
      <c r="H54" s="112"/>
      <c r="I54" s="113"/>
    </row>
    <row r="55" spans="1:9" x14ac:dyDescent="0.25">
      <c r="A55" s="110"/>
      <c r="B55" s="111"/>
      <c r="C55" s="111"/>
      <c r="D55" s="112"/>
      <c r="E55" s="112"/>
      <c r="F55" s="111"/>
      <c r="G55" s="111"/>
      <c r="H55" s="112"/>
      <c r="I55" s="113"/>
    </row>
    <row r="56" spans="1:9" x14ac:dyDescent="0.25">
      <c r="A56" s="110"/>
      <c r="B56" s="111"/>
      <c r="C56" s="111"/>
      <c r="D56" s="112"/>
      <c r="E56" s="112"/>
      <c r="F56" s="111"/>
      <c r="G56" s="111"/>
      <c r="H56" s="112"/>
      <c r="I56" s="113"/>
    </row>
    <row r="57" spans="1:9" x14ac:dyDescent="0.25">
      <c r="A57" s="110"/>
      <c r="B57" s="111"/>
      <c r="C57" s="111"/>
      <c r="D57" s="112"/>
      <c r="E57" s="112"/>
      <c r="F57" s="111"/>
      <c r="G57" s="111"/>
      <c r="H57" s="112"/>
      <c r="I57" s="113"/>
    </row>
    <row r="58" spans="1:9" x14ac:dyDescent="0.25">
      <c r="A58" s="110"/>
      <c r="B58" s="111"/>
      <c r="C58" s="111"/>
      <c r="D58" s="112"/>
      <c r="E58" s="112"/>
      <c r="F58" s="111"/>
      <c r="G58" s="111"/>
      <c r="H58" s="112"/>
      <c r="I58" s="113"/>
    </row>
    <row r="59" spans="1:9" x14ac:dyDescent="0.25">
      <c r="A59" s="110"/>
      <c r="B59" s="111"/>
      <c r="C59" s="111"/>
      <c r="D59" s="112"/>
      <c r="E59" s="112"/>
      <c r="F59" s="111"/>
      <c r="G59" s="111"/>
      <c r="H59" s="112"/>
      <c r="I59" s="113"/>
    </row>
    <row r="60" spans="1:9" x14ac:dyDescent="0.25">
      <c r="A60" s="110"/>
      <c r="B60" s="111"/>
      <c r="C60" s="111"/>
      <c r="D60" s="112"/>
      <c r="E60" s="112"/>
      <c r="F60" s="111"/>
      <c r="G60" s="111"/>
      <c r="H60" s="112"/>
      <c r="I60" s="113"/>
    </row>
    <row r="61" spans="1:9" x14ac:dyDescent="0.25">
      <c r="A61" s="110"/>
      <c r="B61" s="111"/>
      <c r="C61" s="111"/>
      <c r="D61" s="112"/>
      <c r="E61" s="112"/>
      <c r="F61" s="111"/>
      <c r="G61" s="111"/>
      <c r="H61" s="112"/>
      <c r="I61" s="113"/>
    </row>
    <row r="62" spans="1:9" x14ac:dyDescent="0.25">
      <c r="A62" s="110"/>
      <c r="B62" s="111"/>
      <c r="C62" s="111"/>
      <c r="D62" s="112"/>
      <c r="E62" s="112"/>
      <c r="F62" s="111"/>
      <c r="G62" s="111"/>
      <c r="H62" s="112"/>
      <c r="I62" s="113"/>
    </row>
    <row r="63" spans="1:9" x14ac:dyDescent="0.25">
      <c r="A63" s="110"/>
      <c r="B63" s="111"/>
      <c r="C63" s="111"/>
      <c r="D63" s="112"/>
      <c r="E63" s="112"/>
      <c r="F63" s="111"/>
      <c r="G63" s="111"/>
      <c r="H63" s="112"/>
      <c r="I63" s="113"/>
    </row>
    <row r="64" spans="1:9" x14ac:dyDescent="0.25">
      <c r="A64" s="110"/>
      <c r="B64" s="111"/>
      <c r="C64" s="111"/>
      <c r="D64" s="112"/>
      <c r="E64" s="112"/>
      <c r="F64" s="111"/>
      <c r="G64" s="111"/>
      <c r="H64" s="112"/>
      <c r="I64" s="113"/>
    </row>
    <row r="65" spans="1:9" x14ac:dyDescent="0.25">
      <c r="A65" s="110"/>
      <c r="B65" s="111"/>
      <c r="C65" s="111"/>
      <c r="D65" s="112"/>
      <c r="E65" s="112"/>
      <c r="F65" s="111"/>
      <c r="G65" s="111"/>
      <c r="H65" s="112"/>
      <c r="I65" s="113"/>
    </row>
    <row r="66" spans="1:9" x14ac:dyDescent="0.25">
      <c r="A66" s="110"/>
      <c r="B66" s="111"/>
      <c r="C66" s="111"/>
      <c r="D66" s="112"/>
      <c r="E66" s="112"/>
      <c r="F66" s="111"/>
      <c r="G66" s="111"/>
      <c r="H66" s="112"/>
      <c r="I66" s="113"/>
    </row>
    <row r="67" spans="1:9" x14ac:dyDescent="0.25">
      <c r="A67" s="110"/>
      <c r="B67" s="111"/>
      <c r="C67" s="111"/>
      <c r="D67" s="112"/>
      <c r="E67" s="112"/>
      <c r="F67" s="111"/>
      <c r="G67" s="111"/>
      <c r="H67" s="112"/>
      <c r="I67" s="113"/>
    </row>
    <row r="68" spans="1:9" x14ac:dyDescent="0.25">
      <c r="A68" s="110"/>
      <c r="B68" s="111"/>
      <c r="C68" s="111"/>
      <c r="D68" s="112"/>
      <c r="E68" s="112"/>
      <c r="F68" s="111"/>
      <c r="G68" s="111"/>
      <c r="H68" s="112"/>
      <c r="I68" s="113"/>
    </row>
    <row r="69" spans="1:9" x14ac:dyDescent="0.25">
      <c r="A69" s="110"/>
      <c r="B69" s="111"/>
      <c r="C69" s="111"/>
      <c r="D69" s="112"/>
      <c r="E69" s="112"/>
      <c r="F69" s="111"/>
      <c r="G69" s="111"/>
      <c r="H69" s="112"/>
      <c r="I69" s="113"/>
    </row>
    <row r="70" spans="1:9" x14ac:dyDescent="0.25">
      <c r="A70" s="110"/>
      <c r="B70" s="111"/>
      <c r="C70" s="111"/>
      <c r="D70" s="112"/>
      <c r="E70" s="112"/>
      <c r="F70" s="111"/>
      <c r="G70" s="111"/>
      <c r="H70" s="112"/>
      <c r="I70" s="113"/>
    </row>
    <row r="71" spans="1:9" x14ac:dyDescent="0.25">
      <c r="A71" s="110"/>
      <c r="B71" s="111"/>
      <c r="C71" s="111"/>
      <c r="D71" s="112"/>
      <c r="E71" s="112"/>
      <c r="F71" s="111"/>
      <c r="G71" s="111"/>
      <c r="H71" s="112"/>
      <c r="I71" s="113"/>
    </row>
    <row r="72" spans="1:9" x14ac:dyDescent="0.25">
      <c r="A72" s="110"/>
      <c r="B72" s="111"/>
      <c r="C72" s="111"/>
      <c r="D72" s="112"/>
      <c r="E72" s="112"/>
      <c r="F72" s="111"/>
      <c r="G72" s="111"/>
      <c r="H72" s="112"/>
      <c r="I72" s="113"/>
    </row>
    <row r="73" spans="1:9" x14ac:dyDescent="0.25">
      <c r="A73" s="110"/>
      <c r="B73" s="111"/>
      <c r="C73" s="111"/>
      <c r="D73" s="112"/>
      <c r="E73" s="112"/>
      <c r="F73" s="111"/>
      <c r="G73" s="111"/>
      <c r="H73" s="112"/>
      <c r="I73" s="113"/>
    </row>
    <row r="74" spans="1:9" x14ac:dyDescent="0.25">
      <c r="A74" s="110"/>
      <c r="B74" s="111"/>
      <c r="C74" s="111"/>
      <c r="D74" s="112"/>
      <c r="E74" s="112"/>
      <c r="F74" s="111"/>
      <c r="G74" s="111"/>
      <c r="H74" s="112"/>
      <c r="I74" s="113"/>
    </row>
    <row r="75" spans="1:9" x14ac:dyDescent="0.25">
      <c r="A75" s="110"/>
      <c r="B75" s="111"/>
      <c r="C75" s="111"/>
      <c r="D75" s="112"/>
      <c r="E75" s="112"/>
      <c r="F75" s="111"/>
      <c r="G75" s="111"/>
      <c r="H75" s="112"/>
      <c r="I75" s="113"/>
    </row>
    <row r="76" spans="1:9" x14ac:dyDescent="0.25">
      <c r="A76" s="110"/>
      <c r="B76" s="111"/>
      <c r="C76" s="111"/>
      <c r="D76" s="112"/>
      <c r="E76" s="112"/>
      <c r="F76" s="111"/>
      <c r="G76" s="111"/>
      <c r="H76" s="112"/>
      <c r="I76" s="113"/>
    </row>
    <row r="77" spans="1:9" x14ac:dyDescent="0.25">
      <c r="A77" s="110"/>
      <c r="B77" s="111"/>
      <c r="C77" s="111"/>
      <c r="D77" s="112"/>
      <c r="E77" s="112"/>
      <c r="F77" s="111"/>
      <c r="G77" s="111"/>
      <c r="H77" s="112"/>
      <c r="I77" s="113"/>
    </row>
    <row r="78" spans="1:9" x14ac:dyDescent="0.25">
      <c r="A78" s="110"/>
      <c r="B78" s="111"/>
      <c r="C78" s="111"/>
      <c r="D78" s="112"/>
      <c r="E78" s="112"/>
      <c r="F78" s="111"/>
      <c r="G78" s="111"/>
      <c r="H78" s="112"/>
      <c r="I78" s="113"/>
    </row>
    <row r="79" spans="1:9" x14ac:dyDescent="0.25">
      <c r="A79" s="110"/>
      <c r="B79" s="111"/>
      <c r="C79" s="111"/>
      <c r="D79" s="112"/>
      <c r="E79" s="112"/>
      <c r="F79" s="111"/>
      <c r="G79" s="111"/>
      <c r="H79" s="112"/>
      <c r="I79" s="113"/>
    </row>
    <row r="80" spans="1:9" x14ac:dyDescent="0.25">
      <c r="A80" s="110"/>
      <c r="B80" s="111"/>
      <c r="C80" s="111"/>
      <c r="D80" s="112"/>
      <c r="E80" s="112"/>
      <c r="F80" s="111"/>
      <c r="G80" s="111"/>
      <c r="H80" s="112"/>
      <c r="I80" s="113"/>
    </row>
    <row r="81" spans="1:9" x14ac:dyDescent="0.25">
      <c r="A81" s="110"/>
      <c r="B81" s="111"/>
      <c r="C81" s="111"/>
      <c r="D81" s="112"/>
      <c r="E81" s="112"/>
      <c r="F81" s="111"/>
      <c r="G81" s="111"/>
      <c r="H81" s="112"/>
      <c r="I81" s="113"/>
    </row>
    <row r="82" spans="1:9" x14ac:dyDescent="0.25">
      <c r="A82" s="110"/>
      <c r="B82" s="111"/>
      <c r="C82" s="111"/>
      <c r="D82" s="112"/>
      <c r="E82" s="112"/>
      <c r="F82" s="111"/>
      <c r="G82" s="111"/>
      <c r="H82" s="112"/>
      <c r="I82" s="113"/>
    </row>
    <row r="83" spans="1:9" x14ac:dyDescent="0.25">
      <c r="A83" s="110"/>
      <c r="B83" s="111"/>
      <c r="C83" s="111"/>
      <c r="D83" s="112"/>
      <c r="E83" s="112"/>
      <c r="F83" s="111"/>
      <c r="G83" s="111"/>
      <c r="H83" s="112"/>
      <c r="I83" s="113"/>
    </row>
    <row r="84" spans="1:9" x14ac:dyDescent="0.25">
      <c r="A84" s="110"/>
      <c r="B84" s="111"/>
      <c r="C84" s="111"/>
      <c r="D84" s="112"/>
      <c r="E84" s="112"/>
      <c r="F84" s="111"/>
      <c r="G84" s="111"/>
      <c r="H84" s="112"/>
      <c r="I84" s="113"/>
    </row>
    <row r="85" spans="1:9" x14ac:dyDescent="0.25">
      <c r="A85" s="110"/>
      <c r="B85" s="111"/>
      <c r="C85" s="111"/>
      <c r="D85" s="112"/>
      <c r="E85" s="112"/>
      <c r="F85" s="111"/>
      <c r="G85" s="111"/>
      <c r="H85" s="112"/>
      <c r="I85" s="113"/>
    </row>
    <row r="86" spans="1:9" x14ac:dyDescent="0.25">
      <c r="A86" s="110"/>
      <c r="B86" s="111"/>
      <c r="C86" s="111"/>
      <c r="D86" s="112"/>
      <c r="E86" s="112"/>
      <c r="F86" s="111"/>
      <c r="G86" s="111"/>
      <c r="H86" s="112"/>
      <c r="I86" s="113"/>
    </row>
    <row r="87" spans="1:9" x14ac:dyDescent="0.25">
      <c r="A87" s="110"/>
      <c r="B87" s="111"/>
      <c r="C87" s="111"/>
      <c r="D87" s="112"/>
      <c r="E87" s="112"/>
      <c r="F87" s="111"/>
      <c r="G87" s="111"/>
      <c r="H87" s="112"/>
      <c r="I87" s="113"/>
    </row>
    <row r="88" spans="1:9" x14ac:dyDescent="0.25">
      <c r="A88" s="110"/>
      <c r="B88" s="111"/>
      <c r="C88" s="111"/>
      <c r="D88" s="112"/>
      <c r="E88" s="112"/>
      <c r="F88" s="111"/>
      <c r="G88" s="111"/>
      <c r="H88" s="112"/>
      <c r="I88" s="113"/>
    </row>
    <row r="89" spans="1:9" x14ac:dyDescent="0.25">
      <c r="A89" s="110"/>
      <c r="B89" s="111"/>
      <c r="C89" s="111"/>
      <c r="D89" s="112"/>
      <c r="E89" s="112"/>
      <c r="F89" s="111"/>
      <c r="G89" s="111"/>
      <c r="H89" s="112"/>
      <c r="I89" s="113"/>
    </row>
    <row r="90" spans="1:9" x14ac:dyDescent="0.25">
      <c r="A90" s="110"/>
      <c r="B90" s="111"/>
      <c r="C90" s="111"/>
      <c r="D90" s="112"/>
      <c r="E90" s="112"/>
      <c r="F90" s="111"/>
      <c r="G90" s="111"/>
      <c r="H90" s="112"/>
      <c r="I90" s="113"/>
    </row>
    <row r="91" spans="1:9" x14ac:dyDescent="0.25">
      <c r="A91" s="110"/>
      <c r="B91" s="111"/>
      <c r="C91" s="111"/>
      <c r="D91" s="112"/>
      <c r="E91" s="112"/>
      <c r="F91" s="111"/>
      <c r="G91" s="111"/>
      <c r="H91" s="112"/>
      <c r="I91" s="113"/>
    </row>
    <row r="92" spans="1:9" x14ac:dyDescent="0.25">
      <c r="A92" s="110"/>
      <c r="B92" s="111"/>
      <c r="C92" s="111"/>
      <c r="D92" s="112"/>
      <c r="E92" s="112"/>
      <c r="F92" s="111"/>
      <c r="G92" s="111"/>
      <c r="H92" s="112"/>
      <c r="I92" s="113"/>
    </row>
    <row r="93" spans="1:9" x14ac:dyDescent="0.25">
      <c r="A93" s="110"/>
      <c r="B93" s="111"/>
      <c r="C93" s="111"/>
      <c r="D93" s="112"/>
      <c r="E93" s="112"/>
      <c r="F93" s="111"/>
      <c r="G93" s="111"/>
      <c r="H93" s="112"/>
      <c r="I93" s="113"/>
    </row>
    <row r="94" spans="1:9" x14ac:dyDescent="0.25">
      <c r="A94" s="110"/>
      <c r="B94" s="111"/>
      <c r="C94" s="111"/>
      <c r="D94" s="112"/>
      <c r="E94" s="112"/>
      <c r="F94" s="111"/>
      <c r="G94" s="111"/>
      <c r="H94" s="112"/>
      <c r="I94" s="113"/>
    </row>
    <row r="95" spans="1:9" x14ac:dyDescent="0.25">
      <c r="A95" s="110"/>
      <c r="B95" s="111"/>
      <c r="C95" s="111"/>
      <c r="D95" s="112"/>
      <c r="E95" s="112"/>
      <c r="F95" s="111"/>
      <c r="G95" s="111"/>
      <c r="H95" s="112"/>
      <c r="I95" s="113"/>
    </row>
    <row r="96" spans="1:9" x14ac:dyDescent="0.25">
      <c r="A96" s="110"/>
      <c r="B96" s="111"/>
      <c r="C96" s="111"/>
      <c r="D96" s="112"/>
      <c r="E96" s="112"/>
      <c r="F96" s="111"/>
      <c r="G96" s="111"/>
      <c r="H96" s="112"/>
      <c r="I96" s="113"/>
    </row>
    <row r="97" spans="1:9" x14ac:dyDescent="0.25">
      <c r="A97" s="110"/>
      <c r="B97" s="111"/>
      <c r="C97" s="111"/>
      <c r="D97" s="112"/>
      <c r="E97" s="112"/>
      <c r="F97" s="111"/>
      <c r="G97" s="111"/>
      <c r="H97" s="112"/>
      <c r="I97" s="113"/>
    </row>
    <row r="98" spans="1:9" x14ac:dyDescent="0.25">
      <c r="A98" s="110"/>
      <c r="B98" s="111"/>
      <c r="C98" s="111"/>
      <c r="D98" s="112"/>
      <c r="E98" s="112"/>
      <c r="F98" s="111"/>
      <c r="G98" s="111"/>
      <c r="H98" s="112"/>
      <c r="I98" s="113"/>
    </row>
    <row r="99" spans="1:9" x14ac:dyDescent="0.25">
      <c r="A99" s="110"/>
      <c r="B99" s="111"/>
      <c r="C99" s="111"/>
      <c r="D99" s="112"/>
      <c r="E99" s="112"/>
      <c r="F99" s="111"/>
      <c r="G99" s="111"/>
      <c r="H99" s="112"/>
      <c r="I99" s="113"/>
    </row>
    <row r="100" spans="1:9" x14ac:dyDescent="0.25">
      <c r="A100" s="110"/>
      <c r="B100" s="111"/>
      <c r="C100" s="111"/>
      <c r="D100" s="112"/>
      <c r="E100" s="112"/>
      <c r="F100" s="111"/>
      <c r="G100" s="111"/>
      <c r="H100" s="112"/>
      <c r="I100" s="113"/>
    </row>
    <row r="101" spans="1:9" x14ac:dyDescent="0.25">
      <c r="A101" s="110"/>
      <c r="B101" s="111"/>
      <c r="C101" s="111"/>
      <c r="D101" s="112"/>
      <c r="E101" s="112"/>
      <c r="F101" s="111"/>
      <c r="G101" s="111"/>
      <c r="H101" s="112"/>
      <c r="I101" s="113"/>
    </row>
    <row r="102" spans="1:9" x14ac:dyDescent="0.25">
      <c r="A102" s="110"/>
      <c r="B102" s="111"/>
      <c r="C102" s="111"/>
      <c r="D102" s="112"/>
      <c r="E102" s="112"/>
      <c r="F102" s="111"/>
      <c r="G102" s="111"/>
      <c r="H102" s="112"/>
      <c r="I102" s="113"/>
    </row>
    <row r="103" spans="1:9" x14ac:dyDescent="0.25">
      <c r="A103" s="110"/>
      <c r="B103" s="111"/>
      <c r="C103" s="111"/>
      <c r="D103" s="112"/>
      <c r="E103" s="112"/>
      <c r="F103" s="111"/>
      <c r="G103" s="111"/>
      <c r="H103" s="112"/>
      <c r="I103" s="113"/>
    </row>
    <row r="104" spans="1:9" x14ac:dyDescent="0.25">
      <c r="A104" s="110"/>
      <c r="B104" s="111"/>
      <c r="C104" s="111"/>
      <c r="D104" s="112"/>
      <c r="E104" s="112"/>
      <c r="F104" s="111"/>
      <c r="G104" s="111"/>
      <c r="H104" s="112"/>
      <c r="I104" s="113"/>
    </row>
    <row r="105" spans="1:9" x14ac:dyDescent="0.25">
      <c r="A105" s="110"/>
      <c r="B105" s="111"/>
      <c r="C105" s="111"/>
      <c r="D105" s="112"/>
      <c r="E105" s="112"/>
      <c r="F105" s="111"/>
      <c r="G105" s="111"/>
      <c r="H105" s="112"/>
      <c r="I105" s="113"/>
    </row>
    <row r="106" spans="1:9" x14ac:dyDescent="0.25">
      <c r="A106" s="110"/>
      <c r="B106" s="111"/>
      <c r="C106" s="111"/>
      <c r="D106" s="112"/>
      <c r="E106" s="112"/>
      <c r="F106" s="111"/>
      <c r="G106" s="111"/>
      <c r="H106" s="112"/>
      <c r="I106" s="113"/>
    </row>
    <row r="107" spans="1:9" x14ac:dyDescent="0.25">
      <c r="A107" s="110"/>
      <c r="B107" s="111"/>
      <c r="C107" s="111"/>
      <c r="D107" s="112"/>
      <c r="E107" s="112"/>
      <c r="F107" s="111"/>
      <c r="G107" s="111"/>
      <c r="H107" s="112"/>
      <c r="I107" s="113"/>
    </row>
    <row r="108" spans="1:9" ht="15.75" thickBot="1" x14ac:dyDescent="0.3">
      <c r="A108" s="114"/>
      <c r="B108" s="115"/>
      <c r="C108" s="115"/>
      <c r="D108" s="116"/>
      <c r="E108" s="116"/>
      <c r="F108" s="115"/>
      <c r="G108" s="115"/>
      <c r="H108" s="116"/>
      <c r="I108" s="117"/>
    </row>
    <row r="113" spans="1:9" x14ac:dyDescent="0.25">
      <c r="A113" s="118" t="s">
        <v>3</v>
      </c>
      <c r="B113" s="118"/>
      <c r="C113" s="118"/>
      <c r="D113" s="118"/>
      <c r="E113" s="118"/>
      <c r="F113" s="118"/>
      <c r="G113" s="118"/>
      <c r="H113" s="118"/>
      <c r="I113" s="118">
        <f>SUM(I8:I108)</f>
        <v>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94" zoomScaleNormal="94" workbookViewId="0">
      <selection activeCell="D25" sqref="D25"/>
    </sheetView>
  </sheetViews>
  <sheetFormatPr defaultColWidth="8.5703125" defaultRowHeight="15" x14ac:dyDescent="0.25"/>
  <cols>
    <col min="1" max="1" width="40.5703125" style="75" customWidth="1"/>
    <col min="2" max="4" width="20.5703125" style="24" customWidth="1"/>
    <col min="5" max="16384" width="8.5703125" style="24"/>
  </cols>
  <sheetData>
    <row r="1" spans="1:4" x14ac:dyDescent="0.25">
      <c r="A1" s="45" t="s">
        <v>35</v>
      </c>
      <c r="B1" s="40" t="str">
        <f>'A-Contracts-Partnerships Matrix'!B1</f>
        <v>KANSAS</v>
      </c>
      <c r="C1" s="41" t="s">
        <v>20</v>
      </c>
      <c r="D1" s="57" t="str">
        <f>'A-Contracts-Partnerships Matrix'!J1</f>
        <v>FY2024</v>
      </c>
    </row>
    <row r="2" spans="1:4" ht="16.5" thickBot="1" x14ac:dyDescent="0.3">
      <c r="A2" s="332" t="s">
        <v>108</v>
      </c>
      <c r="B2" s="333"/>
      <c r="C2" s="333"/>
      <c r="D2" s="334"/>
    </row>
    <row r="3" spans="1:4" ht="84" customHeight="1" thickBot="1" x14ac:dyDescent="0.3">
      <c r="A3" s="335" t="s">
        <v>103</v>
      </c>
      <c r="B3" s="336"/>
      <c r="C3" s="336"/>
      <c r="D3" s="337"/>
    </row>
    <row r="4" spans="1:4" x14ac:dyDescent="0.25">
      <c r="A4" s="130" t="s">
        <v>0</v>
      </c>
      <c r="B4" s="131" t="s">
        <v>1</v>
      </c>
      <c r="C4" s="131" t="s">
        <v>2</v>
      </c>
      <c r="D4" s="132" t="s">
        <v>3</v>
      </c>
    </row>
    <row r="5" spans="1:4" x14ac:dyDescent="0.25">
      <c r="A5" s="133" t="s">
        <v>4</v>
      </c>
      <c r="B5" s="134"/>
      <c r="C5" s="134"/>
      <c r="D5" s="135"/>
    </row>
    <row r="6" spans="1:4" x14ac:dyDescent="0.25">
      <c r="A6" s="136" t="s">
        <v>5</v>
      </c>
      <c r="B6" s="137">
        <v>466294</v>
      </c>
      <c r="C6" s="137">
        <v>790806</v>
      </c>
      <c r="D6" s="138">
        <f>SUM(B6:C6)</f>
        <v>1257100</v>
      </c>
    </row>
    <row r="7" spans="1:4" ht="60" x14ac:dyDescent="0.25">
      <c r="A7" s="136" t="s">
        <v>172</v>
      </c>
      <c r="B7" s="139"/>
      <c r="C7" s="139"/>
      <c r="D7" s="140"/>
    </row>
    <row r="8" spans="1:4" x14ac:dyDescent="0.25">
      <c r="A8" s="141"/>
      <c r="B8" s="142">
        <f>ROUND(SUM(B6*$A$8),0)</f>
        <v>0</v>
      </c>
      <c r="C8" s="142">
        <f>ROUND(SUM(C6*$A$8),0)</f>
        <v>0</v>
      </c>
      <c r="D8" s="138">
        <f>ROUND(SUM(B8:C8),0)</f>
        <v>0</v>
      </c>
    </row>
    <row r="9" spans="1:4" x14ac:dyDescent="0.25">
      <c r="A9" s="143" t="s">
        <v>171</v>
      </c>
      <c r="B9" s="137">
        <v>224703</v>
      </c>
      <c r="C9" s="137">
        <v>381084</v>
      </c>
      <c r="D9" s="138">
        <f>ROUND(SUM(B9:C9),0)</f>
        <v>605787</v>
      </c>
    </row>
    <row r="10" spans="1:4" x14ac:dyDescent="0.25">
      <c r="A10" s="144" t="s">
        <v>6</v>
      </c>
      <c r="B10" s="137">
        <v>2485</v>
      </c>
      <c r="C10" s="137">
        <v>4525</v>
      </c>
      <c r="D10" s="138">
        <f t="shared" ref="D10:D15" si="0">SUM(B10:C10)</f>
        <v>7010</v>
      </c>
    </row>
    <row r="11" spans="1:4" x14ac:dyDescent="0.25">
      <c r="A11" s="144" t="s">
        <v>7</v>
      </c>
      <c r="B11" s="137">
        <v>550</v>
      </c>
      <c r="C11" s="137">
        <v>1000</v>
      </c>
      <c r="D11" s="138">
        <f t="shared" si="0"/>
        <v>1550</v>
      </c>
    </row>
    <row r="12" spans="1:4" x14ac:dyDescent="0.25">
      <c r="A12" s="144" t="s">
        <v>8</v>
      </c>
      <c r="B12" s="137">
        <v>13191</v>
      </c>
      <c r="C12" s="137">
        <v>24009</v>
      </c>
      <c r="D12" s="138">
        <f t="shared" si="0"/>
        <v>37200</v>
      </c>
    </row>
    <row r="13" spans="1:4" x14ac:dyDescent="0.25">
      <c r="A13" s="144" t="s">
        <v>9</v>
      </c>
      <c r="B13" s="137">
        <v>0</v>
      </c>
      <c r="C13" s="137"/>
      <c r="D13" s="138">
        <f t="shared" si="0"/>
        <v>0</v>
      </c>
    </row>
    <row r="14" spans="1:4" x14ac:dyDescent="0.25">
      <c r="A14" s="144" t="s">
        <v>10</v>
      </c>
      <c r="B14" s="137">
        <v>96186</v>
      </c>
      <c r="C14" s="137">
        <f>192372/2</f>
        <v>96186</v>
      </c>
      <c r="D14" s="138">
        <f t="shared" si="0"/>
        <v>192372</v>
      </c>
    </row>
    <row r="15" spans="1:4" x14ac:dyDescent="0.25">
      <c r="A15" s="145" t="s">
        <v>11</v>
      </c>
      <c r="B15" s="142">
        <f>SUM(B6:B14)</f>
        <v>803409</v>
      </c>
      <c r="C15" s="142">
        <f>SUM(C6:C14)</f>
        <v>1297610</v>
      </c>
      <c r="D15" s="138">
        <f t="shared" si="0"/>
        <v>2101019</v>
      </c>
    </row>
    <row r="16" spans="1:4" ht="45" x14ac:dyDescent="0.25">
      <c r="A16" s="146" t="s">
        <v>255</v>
      </c>
      <c r="B16" s="142">
        <f>SUM('A-Contracts-Partnerships Matrix'!O109+'A-Contracts-Partnerships Matrix'!Q109)</f>
        <v>100000</v>
      </c>
      <c r="C16" s="142">
        <f>SUM('A-Contracts-Partnerships Matrix'!N109+'A-Contracts-Partnerships Matrix'!P109)+'A-Contracts-Partnerships Matrix'!D109</f>
        <v>100000</v>
      </c>
      <c r="D16" s="138">
        <f>SUM(B16:C16)</f>
        <v>200000</v>
      </c>
    </row>
    <row r="17" spans="1:4" ht="45" x14ac:dyDescent="0.25">
      <c r="A17" s="146" t="s">
        <v>256</v>
      </c>
      <c r="B17" s="142">
        <f>SUM('D- Optional-County Adm Budget'!E117)/2</f>
        <v>0</v>
      </c>
      <c r="C17" s="142">
        <f>SUM('D- Optional-County Adm Budget'!E117)/2+'D- Optional-County Adm Budget'!D117</f>
        <v>0</v>
      </c>
      <c r="D17" s="138">
        <f>SUM(B17:C17)</f>
        <v>0</v>
      </c>
    </row>
    <row r="18" spans="1:4" ht="63.75" customHeight="1" x14ac:dyDescent="0.25">
      <c r="A18" s="136" t="s">
        <v>257</v>
      </c>
      <c r="B18" s="137"/>
      <c r="C18" s="137"/>
      <c r="D18" s="138">
        <f>SUM(B18:C18)</f>
        <v>0</v>
      </c>
    </row>
    <row r="19" spans="1:4" x14ac:dyDescent="0.25">
      <c r="A19" s="146" t="s">
        <v>12</v>
      </c>
      <c r="B19" s="142">
        <f>SUM(B15:B18)</f>
        <v>903409</v>
      </c>
      <c r="C19" s="142">
        <f>SUM(C15:C18)</f>
        <v>1397610</v>
      </c>
      <c r="D19" s="138">
        <f>SUM(B19:C19)</f>
        <v>2301019</v>
      </c>
    </row>
    <row r="20" spans="1:4" x14ac:dyDescent="0.25">
      <c r="A20" s="147"/>
      <c r="B20" s="134"/>
      <c r="C20" s="134"/>
      <c r="D20" s="135"/>
    </row>
    <row r="21" spans="1:4" ht="59.25" x14ac:dyDescent="0.25">
      <c r="A21" s="133" t="s">
        <v>258</v>
      </c>
      <c r="B21" s="134"/>
      <c r="C21" s="134"/>
      <c r="D21" s="135"/>
    </row>
    <row r="22" spans="1:4" ht="30" x14ac:dyDescent="0.25">
      <c r="A22" s="147" t="s">
        <v>185</v>
      </c>
      <c r="B22" s="139"/>
      <c r="C22" s="139"/>
      <c r="D22" s="140"/>
    </row>
    <row r="23" spans="1:4" x14ac:dyDescent="0.25">
      <c r="A23" s="141"/>
      <c r="B23" s="142">
        <f>ROUND(SUM(B15*A23),0)</f>
        <v>0</v>
      </c>
      <c r="C23" s="142">
        <f>ROUND(SUM(C15*A23),0)</f>
        <v>0</v>
      </c>
      <c r="D23" s="138">
        <f>SUM(B23:C23)</f>
        <v>0</v>
      </c>
    </row>
    <row r="24" spans="1:4" ht="29.25" x14ac:dyDescent="0.25">
      <c r="A24" s="148" t="s">
        <v>191</v>
      </c>
      <c r="B24" s="149"/>
      <c r="C24" s="149"/>
      <c r="D24" s="150"/>
    </row>
    <row r="25" spans="1:4" ht="29.25" x14ac:dyDescent="0.25">
      <c r="A25" s="141" t="s">
        <v>192</v>
      </c>
      <c r="B25" s="137">
        <v>211450</v>
      </c>
      <c r="C25" s="137">
        <v>384866</v>
      </c>
      <c r="D25" s="138">
        <f t="shared" ref="D25:D26" si="1">SUM(B25:C25)</f>
        <v>596316</v>
      </c>
    </row>
    <row r="26" spans="1:4" ht="43.5" x14ac:dyDescent="0.25">
      <c r="A26" s="141" t="s">
        <v>193</v>
      </c>
      <c r="B26" s="137"/>
      <c r="C26" s="137"/>
      <c r="D26" s="138">
        <f t="shared" si="1"/>
        <v>0</v>
      </c>
    </row>
    <row r="27" spans="1:4" ht="29.25" x14ac:dyDescent="0.25">
      <c r="A27" s="141" t="s">
        <v>194</v>
      </c>
      <c r="B27" s="151">
        <f>SUM(B25:B26)</f>
        <v>211450</v>
      </c>
      <c r="C27" s="151">
        <f>SUM(C25:C26)</f>
        <v>384866</v>
      </c>
      <c r="D27" s="138">
        <f>SUM(B27:C27)</f>
        <v>596316</v>
      </c>
    </row>
    <row r="28" spans="1:4" x14ac:dyDescent="0.25">
      <c r="A28" s="147"/>
      <c r="B28" s="134"/>
      <c r="C28" s="134"/>
      <c r="D28" s="135"/>
    </row>
    <row r="29" spans="1:4" x14ac:dyDescent="0.25">
      <c r="A29" s="133" t="s">
        <v>13</v>
      </c>
      <c r="B29" s="134"/>
      <c r="C29" s="134"/>
      <c r="D29" s="135"/>
    </row>
    <row r="30" spans="1:4" x14ac:dyDescent="0.25">
      <c r="A30" s="136" t="s">
        <v>14</v>
      </c>
      <c r="B30" s="137">
        <v>0</v>
      </c>
      <c r="C30" s="137">
        <v>0</v>
      </c>
      <c r="D30" s="138">
        <f>SUM(B30:C30)</f>
        <v>0</v>
      </c>
    </row>
    <row r="31" spans="1:4" x14ac:dyDescent="0.25">
      <c r="A31" s="147"/>
      <c r="B31" s="134"/>
      <c r="C31" s="134"/>
      <c r="D31" s="135"/>
    </row>
    <row r="32" spans="1:4" x14ac:dyDescent="0.25">
      <c r="A32" s="152" t="s">
        <v>15</v>
      </c>
      <c r="B32" s="142">
        <f>SUM(B19+B23+B27+B30)</f>
        <v>1114859</v>
      </c>
      <c r="C32" s="142">
        <f t="shared" ref="C32:D32" si="2">SUM(C19+C23+C27+C30)</f>
        <v>1782476</v>
      </c>
      <c r="D32" s="142">
        <f t="shared" si="2"/>
        <v>2897335</v>
      </c>
    </row>
    <row r="33" spans="1:13" x14ac:dyDescent="0.25">
      <c r="A33" s="147"/>
      <c r="B33" s="134"/>
      <c r="C33" s="134"/>
      <c r="D33" s="135"/>
    </row>
    <row r="34" spans="1:13" x14ac:dyDescent="0.25">
      <c r="A34" s="133" t="s">
        <v>16</v>
      </c>
      <c r="B34" s="134"/>
      <c r="C34" s="134"/>
      <c r="D34" s="135"/>
    </row>
    <row r="35" spans="1:13" ht="45" x14ac:dyDescent="0.25">
      <c r="A35" s="136" t="s">
        <v>136</v>
      </c>
      <c r="B35" s="137"/>
      <c r="C35" s="137"/>
      <c r="D35" s="138">
        <f>SUM(B35:C35)</f>
        <v>0</v>
      </c>
      <c r="E35" s="75"/>
      <c r="F35" s="75"/>
      <c r="G35" s="75"/>
      <c r="H35" s="75"/>
      <c r="I35" s="75"/>
      <c r="J35" s="75"/>
      <c r="K35" s="75"/>
      <c r="L35" s="75"/>
      <c r="M35" s="75"/>
    </row>
    <row r="36" spans="1:13" ht="45" x14ac:dyDescent="0.25">
      <c r="A36" s="136" t="s">
        <v>137</v>
      </c>
      <c r="B36" s="137">
        <v>330000</v>
      </c>
      <c r="C36" s="137">
        <v>330000</v>
      </c>
      <c r="D36" s="138">
        <f>SUM(B36:C36)</f>
        <v>660000</v>
      </c>
      <c r="E36" s="75"/>
      <c r="F36" s="75"/>
      <c r="G36" s="75"/>
      <c r="H36" s="75"/>
      <c r="I36" s="75"/>
      <c r="J36" s="75"/>
      <c r="K36" s="75"/>
      <c r="L36" s="75"/>
      <c r="M36" s="75"/>
    </row>
    <row r="37" spans="1:13" x14ac:dyDescent="0.25">
      <c r="A37" s="136" t="s">
        <v>17</v>
      </c>
      <c r="B37" s="137">
        <v>0</v>
      </c>
      <c r="C37" s="153"/>
      <c r="D37" s="138">
        <f>SUM(B37:C37)</f>
        <v>0</v>
      </c>
    </row>
    <row r="38" spans="1:13" x14ac:dyDescent="0.25">
      <c r="A38" s="146" t="s">
        <v>18</v>
      </c>
      <c r="B38" s="142">
        <f>SUM(B35:B37)</f>
        <v>330000</v>
      </c>
      <c r="C38" s="142">
        <f>SUM(C35:C36)</f>
        <v>330000</v>
      </c>
      <c r="D38" s="138">
        <f>SUM(B38:C38)</f>
        <v>660000</v>
      </c>
    </row>
    <row r="39" spans="1:13" x14ac:dyDescent="0.25">
      <c r="A39" s="147"/>
      <c r="B39" s="134"/>
      <c r="C39" s="134"/>
      <c r="D39" s="135"/>
    </row>
    <row r="40" spans="1:13" ht="15.75" thickBot="1" x14ac:dyDescent="0.3">
      <c r="A40" s="154" t="s">
        <v>19</v>
      </c>
      <c r="B40" s="155">
        <f>SUM(B32+B38)</f>
        <v>1444859</v>
      </c>
      <c r="C40" s="155">
        <f>SUM(C32+C38)</f>
        <v>2112476</v>
      </c>
      <c r="D40" s="156">
        <f>SUM(B40:C40)</f>
        <v>3557335</v>
      </c>
    </row>
  </sheetData>
  <sheetProtection algorithmName="SHA-512" hashValue="ZF+0kytsfQUjMWZJYK6czgBzx/yQtX/F4RE46Td2hyeRFwXst76zKPUkYHZTJtEeZOpAASQgMlZ78GCrZU/YPw==" saltValue="+qifz4Wwy0O3NarxPQXnU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E9" sqref="E9"/>
    </sheetView>
  </sheetViews>
  <sheetFormatPr defaultRowHeight="15" x14ac:dyDescent="0.25"/>
  <cols>
    <col min="1" max="1" width="12.5703125" customWidth="1"/>
    <col min="2" max="2" width="42.42578125" customWidth="1"/>
    <col min="3" max="6" width="20.5703125" customWidth="1"/>
    <col min="9" max="9" width="14.42578125" bestFit="1" customWidth="1"/>
    <col min="14" max="14" width="98.42578125" customWidth="1"/>
    <col min="15" max="15" width="19.140625" customWidth="1"/>
    <col min="16" max="16" width="4.85546875" customWidth="1"/>
    <col min="17" max="17" width="14.85546875" customWidth="1"/>
  </cols>
  <sheetData>
    <row r="1" spans="1:17" ht="57.75" x14ac:dyDescent="0.25">
      <c r="A1" s="39" t="s">
        <v>35</v>
      </c>
      <c r="B1" s="40" t="str">
        <f>'A-Contracts-Partnerships Matrix'!B1</f>
        <v>KANSAS</v>
      </c>
      <c r="D1" s="40"/>
      <c r="E1" s="41" t="s">
        <v>20</v>
      </c>
      <c r="F1" s="57" t="str">
        <f>'A-Contracts-Partnerships Matrix'!J1</f>
        <v>FY2024</v>
      </c>
      <c r="N1" s="347"/>
      <c r="O1" s="347"/>
    </row>
    <row r="2" spans="1:17" ht="15.75" x14ac:dyDescent="0.25">
      <c r="A2" s="321" t="s">
        <v>109</v>
      </c>
      <c r="B2" s="322"/>
      <c r="C2" s="322"/>
      <c r="D2" s="322"/>
      <c r="E2" s="322"/>
      <c r="F2" s="345"/>
      <c r="N2" s="347"/>
      <c r="O2" s="347"/>
    </row>
    <row r="3" spans="1:17" ht="66" customHeight="1" thickBot="1" x14ac:dyDescent="0.3">
      <c r="A3" s="342" t="s">
        <v>104</v>
      </c>
      <c r="B3" s="343"/>
      <c r="C3" s="343"/>
      <c r="D3" s="343"/>
      <c r="E3" s="343"/>
      <c r="F3" s="344"/>
      <c r="N3" s="346"/>
      <c r="O3" s="346"/>
    </row>
    <row r="4" spans="1:17" ht="63" x14ac:dyDescent="0.25">
      <c r="A4" s="27" t="s">
        <v>38</v>
      </c>
      <c r="B4" s="28" t="s">
        <v>21</v>
      </c>
      <c r="C4" s="26" t="s">
        <v>22</v>
      </c>
      <c r="D4" s="29" t="s">
        <v>187</v>
      </c>
      <c r="E4" s="29" t="s">
        <v>186</v>
      </c>
      <c r="F4" s="30" t="s">
        <v>23</v>
      </c>
      <c r="N4" s="285"/>
      <c r="O4" s="307"/>
    </row>
    <row r="5" spans="1:17" ht="15.75" x14ac:dyDescent="0.25">
      <c r="A5" s="22" t="s">
        <v>39</v>
      </c>
      <c r="B5" s="12" t="s">
        <v>24</v>
      </c>
      <c r="C5" s="17">
        <f>VLOOKUP(B1,'FY24 Final Allocations'!1:1048576,2,FALSE)</f>
        <v>646640</v>
      </c>
      <c r="D5" s="17">
        <f>IF(lookups!O5&gt;C5,C5,lookups!O5)</f>
        <v>646640</v>
      </c>
      <c r="E5" s="17">
        <f>SUM(D5-C5)</f>
        <v>0</v>
      </c>
      <c r="F5" s="20">
        <f>SUM(D5/C5)</f>
        <v>1</v>
      </c>
      <c r="I5" s="25"/>
      <c r="O5" s="308"/>
    </row>
    <row r="6" spans="1:17" ht="15.75" x14ac:dyDescent="0.25">
      <c r="A6" s="22" t="s">
        <v>39</v>
      </c>
      <c r="B6" s="23" t="s">
        <v>96</v>
      </c>
      <c r="C6" s="31"/>
      <c r="D6" s="54">
        <f>IF(lookups!O5-D5&gt;C6,C6,lookups!O5-D5)</f>
        <v>0</v>
      </c>
      <c r="E6" s="17">
        <f t="shared" ref="E6:E7" si="0">SUM(D6-C6)</f>
        <v>0</v>
      </c>
      <c r="F6" s="11"/>
      <c r="O6" s="309"/>
    </row>
    <row r="7" spans="1:17" ht="15.75" x14ac:dyDescent="0.25">
      <c r="A7" s="22" t="s">
        <v>39</v>
      </c>
      <c r="B7" s="12" t="s">
        <v>25</v>
      </c>
      <c r="C7" s="17">
        <f>VLOOKUP(B1,'FY24 Final Allocations'!1:1048576,4,FALSE)</f>
        <v>0</v>
      </c>
      <c r="D7" s="54">
        <f>IF(lookups!O5-D6-D5&gt;C7,C7,lookups!O5-D5-D6)</f>
        <v>0</v>
      </c>
      <c r="E7" s="17">
        <f t="shared" si="0"/>
        <v>0</v>
      </c>
      <c r="F7" s="11"/>
      <c r="O7" s="308"/>
    </row>
    <row r="8" spans="1:17" ht="15.75" x14ac:dyDescent="0.25">
      <c r="A8" s="5"/>
      <c r="B8" s="12"/>
      <c r="C8" s="300"/>
      <c r="D8" s="300"/>
      <c r="E8" s="300"/>
      <c r="F8" s="11"/>
      <c r="O8" s="309"/>
    </row>
    <row r="9" spans="1:17" ht="15.75" x14ac:dyDescent="0.25">
      <c r="A9" s="22" t="s">
        <v>39</v>
      </c>
      <c r="B9" s="12" t="s">
        <v>105</v>
      </c>
      <c r="C9" s="17">
        <f>SUM(C5:C7)</f>
        <v>646640</v>
      </c>
      <c r="D9" s="17">
        <f>SUM(D5:D7)</f>
        <v>646640</v>
      </c>
      <c r="E9" s="17">
        <f>SUM(lookups!O5-C9)</f>
        <v>20977</v>
      </c>
      <c r="F9" s="20"/>
      <c r="I9" s="25"/>
      <c r="N9" s="267"/>
    </row>
    <row r="10" spans="1:17" ht="15.75" x14ac:dyDescent="0.25">
      <c r="A10" s="22" t="s">
        <v>39</v>
      </c>
      <c r="B10" s="12" t="s">
        <v>26</v>
      </c>
      <c r="C10" s="2"/>
      <c r="D10" s="32">
        <f>SUM(lookups!O11)</f>
        <v>1125347.5</v>
      </c>
      <c r="E10" s="4"/>
      <c r="F10" s="7"/>
      <c r="I10" s="25"/>
      <c r="O10" s="308"/>
    </row>
    <row r="11" spans="1:17" ht="15.75" x14ac:dyDescent="0.25">
      <c r="A11" s="22" t="s">
        <v>41</v>
      </c>
      <c r="B11" s="12" t="s">
        <v>26</v>
      </c>
      <c r="C11" s="2"/>
      <c r="D11" s="17">
        <f>SUM(lookups!O18)</f>
        <v>1125347.5</v>
      </c>
      <c r="E11" s="4"/>
      <c r="F11" s="7"/>
      <c r="O11" s="309"/>
    </row>
    <row r="12" spans="1:17" ht="15.75" x14ac:dyDescent="0.25">
      <c r="A12" s="22" t="s">
        <v>39</v>
      </c>
      <c r="B12" s="12" t="s">
        <v>27</v>
      </c>
      <c r="C12" s="2"/>
      <c r="D12" s="32">
        <f>SUM('B - Operating Budget'!C38)</f>
        <v>330000</v>
      </c>
      <c r="E12" s="4"/>
      <c r="F12" s="7"/>
      <c r="O12" s="308"/>
      <c r="Q12" s="25"/>
    </row>
    <row r="13" spans="1:17" ht="15.75" x14ac:dyDescent="0.25">
      <c r="A13" s="22" t="s">
        <v>41</v>
      </c>
      <c r="B13" s="12" t="s">
        <v>27</v>
      </c>
      <c r="C13" s="2"/>
      <c r="D13" s="17">
        <f>SUM('B - Operating Budget'!B38)</f>
        <v>330000</v>
      </c>
      <c r="E13" s="4"/>
      <c r="F13" s="7"/>
      <c r="I13" s="25"/>
      <c r="O13" s="308"/>
    </row>
    <row r="14" spans="1:17" ht="15.75" x14ac:dyDescent="0.25">
      <c r="A14" s="22" t="s">
        <v>39</v>
      </c>
      <c r="B14" s="12" t="s">
        <v>28</v>
      </c>
      <c r="C14" s="17">
        <f>VLOOKUP(B1,'FY24 Final Allocations'!1:1048576,3,FALSE)</f>
        <v>130534</v>
      </c>
      <c r="D14" s="17">
        <f>SUM(D10+D12)</f>
        <v>1455347.5</v>
      </c>
      <c r="E14" s="17">
        <f>SUM(D14-C14)</f>
        <v>1324813.5</v>
      </c>
      <c r="F14" s="11"/>
      <c r="O14" s="309"/>
    </row>
    <row r="15" spans="1:17" ht="15.75" x14ac:dyDescent="0.25">
      <c r="A15" s="22" t="s">
        <v>40</v>
      </c>
      <c r="B15" s="13"/>
      <c r="C15" s="1"/>
      <c r="D15" s="1"/>
      <c r="E15" s="1"/>
      <c r="F15" s="3"/>
    </row>
    <row r="16" spans="1:17" ht="16.5" thickBot="1" x14ac:dyDescent="0.3">
      <c r="A16" s="42"/>
      <c r="B16" s="14" t="s">
        <v>3</v>
      </c>
      <c r="C16" s="19">
        <f>SUM(C9+C14)</f>
        <v>777174</v>
      </c>
      <c r="D16" s="19">
        <f>SUM(D9:D13)</f>
        <v>3557335</v>
      </c>
      <c r="E16" s="9"/>
      <c r="F16" s="10"/>
      <c r="N16" s="267"/>
    </row>
    <row r="17" spans="1:15" x14ac:dyDescent="0.25">
      <c r="A17" s="24"/>
      <c r="B17" s="24"/>
      <c r="C17" s="24"/>
      <c r="D17" s="24"/>
      <c r="E17" s="24"/>
      <c r="F17" s="24"/>
      <c r="O17" s="308"/>
    </row>
    <row r="18" spans="1:15" x14ac:dyDescent="0.25">
      <c r="A18" s="24"/>
      <c r="B18" s="24"/>
      <c r="C18" s="24"/>
      <c r="D18" s="24"/>
      <c r="E18" s="24"/>
      <c r="F18" s="24"/>
      <c r="O18" s="309"/>
    </row>
    <row r="19" spans="1:15" ht="15.75" thickBot="1" x14ac:dyDescent="0.3">
      <c r="A19" s="24"/>
      <c r="B19" s="24"/>
      <c r="C19" s="24"/>
      <c r="D19" s="24"/>
      <c r="E19" s="24"/>
      <c r="F19" s="24"/>
      <c r="O19" s="308"/>
    </row>
    <row r="20" spans="1:15" ht="15.75" x14ac:dyDescent="0.25">
      <c r="A20" s="24"/>
      <c r="B20" s="339" t="s">
        <v>36</v>
      </c>
      <c r="C20" s="340"/>
      <c r="D20" s="340"/>
      <c r="E20" s="341"/>
      <c r="F20" s="33"/>
      <c r="O20" s="308"/>
    </row>
    <row r="21" spans="1:15" x14ac:dyDescent="0.25">
      <c r="A21" s="24"/>
      <c r="B21" s="43"/>
      <c r="C21" s="24"/>
      <c r="D21" s="24"/>
      <c r="E21" s="44"/>
      <c r="F21" s="24"/>
      <c r="O21" s="309"/>
    </row>
    <row r="22" spans="1:15" ht="22.35" customHeight="1" x14ac:dyDescent="0.25">
      <c r="A22" s="24"/>
      <c r="B22" s="37" t="s">
        <v>21</v>
      </c>
      <c r="C22" s="15" t="s">
        <v>1</v>
      </c>
      <c r="D22" s="15" t="s">
        <v>2</v>
      </c>
      <c r="E22" s="38" t="s">
        <v>3</v>
      </c>
      <c r="F22" s="34"/>
      <c r="O22" s="309"/>
    </row>
    <row r="23" spans="1:15" ht="15.75" x14ac:dyDescent="0.25">
      <c r="A23" s="24"/>
      <c r="B23" s="5" t="s">
        <v>24</v>
      </c>
      <c r="C23" s="4"/>
      <c r="D23" s="17">
        <f>SUM(D5+D6)</f>
        <v>646640</v>
      </c>
      <c r="E23" s="18">
        <f t="shared" ref="E23:E30" si="1">SUM(C23:D23)</f>
        <v>646640</v>
      </c>
      <c r="F23" s="35"/>
    </row>
    <row r="24" spans="1:15" ht="15.75" x14ac:dyDescent="0.25">
      <c r="A24" s="24"/>
      <c r="B24" s="5" t="s">
        <v>25</v>
      </c>
      <c r="C24" s="4"/>
      <c r="D24" s="17">
        <f>SUM(D7)</f>
        <v>0</v>
      </c>
      <c r="E24" s="18">
        <f t="shared" si="1"/>
        <v>0</v>
      </c>
      <c r="F24" s="35"/>
      <c r="N24" s="338"/>
      <c r="O24" s="338"/>
    </row>
    <row r="25" spans="1:15" ht="15.75" customHeight="1" x14ac:dyDescent="0.25">
      <c r="A25" s="24"/>
      <c r="B25" s="5"/>
      <c r="C25" s="4"/>
      <c r="D25" s="310"/>
      <c r="E25" s="311"/>
      <c r="F25" s="35"/>
      <c r="N25" s="338"/>
      <c r="O25" s="338"/>
    </row>
    <row r="26" spans="1:15" ht="16.5" thickBot="1" x14ac:dyDescent="0.3">
      <c r="A26" s="24"/>
      <c r="B26" s="5" t="s">
        <v>26</v>
      </c>
      <c r="C26" s="19">
        <f>SUM(D11)</f>
        <v>1125347.5</v>
      </c>
      <c r="D26" s="19">
        <f>SUM(D10)</f>
        <v>1125347.5</v>
      </c>
      <c r="E26" s="21">
        <f t="shared" si="1"/>
        <v>2250695</v>
      </c>
      <c r="F26" s="36"/>
      <c r="N26" s="338"/>
      <c r="O26" s="338"/>
    </row>
    <row r="27" spans="1:15" ht="15.75" x14ac:dyDescent="0.25">
      <c r="A27" s="24"/>
      <c r="B27" s="5" t="s">
        <v>321</v>
      </c>
      <c r="C27" s="301">
        <f>SUM('B - Operating Budget'!B35)</f>
        <v>0</v>
      </c>
      <c r="D27" s="301">
        <f>SUM('B - Operating Budget'!C35)</f>
        <v>0</v>
      </c>
      <c r="E27" s="302"/>
      <c r="F27" s="36"/>
      <c r="N27" s="338"/>
      <c r="O27" s="338"/>
    </row>
    <row r="28" spans="1:15" ht="16.5" thickBot="1" x14ac:dyDescent="0.3">
      <c r="A28" s="24"/>
      <c r="B28" s="5" t="s">
        <v>322</v>
      </c>
      <c r="C28" s="19">
        <f>SUM('B - Operating Budget'!B36)</f>
        <v>330000</v>
      </c>
      <c r="D28" s="19">
        <f>SUM('B - Operating Budget'!C36)</f>
        <v>330000</v>
      </c>
      <c r="E28" s="21"/>
      <c r="F28" s="36"/>
      <c r="N28" s="338"/>
      <c r="O28" s="338"/>
    </row>
    <row r="29" spans="1:15" ht="15.75" x14ac:dyDescent="0.25">
      <c r="A29" s="24"/>
      <c r="B29" s="5" t="s">
        <v>323</v>
      </c>
      <c r="C29" s="301">
        <f>SUM(D13)</f>
        <v>330000</v>
      </c>
      <c r="D29" s="301">
        <f>SUM(D12)</f>
        <v>330000</v>
      </c>
      <c r="E29" s="302">
        <f t="shared" si="1"/>
        <v>660000</v>
      </c>
      <c r="F29" s="36"/>
      <c r="N29" s="338"/>
      <c r="O29" s="338"/>
    </row>
    <row r="30" spans="1:15" ht="16.5" thickBot="1" x14ac:dyDescent="0.3">
      <c r="A30" s="24"/>
      <c r="B30" s="5" t="s">
        <v>37</v>
      </c>
      <c r="C30" s="305">
        <f>SUM(C26+C29)</f>
        <v>1455347.5</v>
      </c>
      <c r="D30" s="305">
        <f>SUM(D26+D29)</f>
        <v>1455347.5</v>
      </c>
      <c r="E30" s="306">
        <f t="shared" si="1"/>
        <v>2910695</v>
      </c>
      <c r="F30" s="35"/>
      <c r="N30" s="338"/>
      <c r="O30" s="338"/>
    </row>
    <row r="31" spans="1:15" ht="16.5" thickTop="1" x14ac:dyDescent="0.25">
      <c r="A31" s="24"/>
      <c r="B31" s="5"/>
      <c r="C31" s="303"/>
      <c r="D31" s="303"/>
      <c r="E31" s="304"/>
      <c r="F31" s="36"/>
      <c r="N31" s="338"/>
      <c r="O31" s="338"/>
    </row>
    <row r="32" spans="1:15" ht="16.5" thickBot="1" x14ac:dyDescent="0.3">
      <c r="A32" s="24"/>
      <c r="B32" s="6" t="s">
        <v>3</v>
      </c>
      <c r="C32" s="19">
        <f>SUM(C30)</f>
        <v>1455347.5</v>
      </c>
      <c r="D32" s="19">
        <f>SUM(D23:D25)+D30</f>
        <v>2101987.5</v>
      </c>
      <c r="E32" s="21">
        <f>SUM(C32+D32)</f>
        <v>3557335</v>
      </c>
      <c r="F32" s="36"/>
      <c r="N32" s="338"/>
      <c r="O32" s="338"/>
    </row>
    <row r="33" spans="14:15" x14ac:dyDescent="0.25">
      <c r="N33" s="338"/>
      <c r="O33" s="338"/>
    </row>
    <row r="34" spans="14:15" x14ac:dyDescent="0.25">
      <c r="N34" s="338"/>
      <c r="O34" s="338"/>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D9" sqref="D9"/>
    </sheetView>
  </sheetViews>
  <sheetFormatPr defaultColWidth="8.5703125" defaultRowHeight="15" x14ac:dyDescent="0.25"/>
  <cols>
    <col min="1" max="1" width="28.42578125" style="24" customWidth="1"/>
    <col min="2" max="2" width="14.42578125" style="109" customWidth="1"/>
    <col min="3" max="3" width="23.5703125" style="24" customWidth="1"/>
    <col min="4" max="7" width="16.85546875" style="24" customWidth="1"/>
    <col min="8" max="16384" width="8.5703125" style="24"/>
  </cols>
  <sheetData>
    <row r="1" spans="1:16" ht="29.25" x14ac:dyDescent="0.25">
      <c r="A1" s="45" t="s">
        <v>35</v>
      </c>
      <c r="B1" s="61" t="str">
        <f>'A-Contracts-Partnerships Matrix'!B1</f>
        <v>KANSAS</v>
      </c>
      <c r="C1" s="40"/>
      <c r="D1" s="40"/>
      <c r="E1" s="40"/>
      <c r="F1" s="41" t="s">
        <v>20</v>
      </c>
      <c r="G1" s="57" t="str">
        <f>'A-Contracts-Partnerships Matrix'!J1</f>
        <v>FY2024</v>
      </c>
    </row>
    <row r="2" spans="1:16" ht="16.5" thickBot="1" x14ac:dyDescent="0.3">
      <c r="A2" s="321" t="s">
        <v>138</v>
      </c>
      <c r="B2" s="322"/>
      <c r="C2" s="322"/>
      <c r="D2" s="322"/>
      <c r="E2" s="322"/>
      <c r="F2" s="322"/>
      <c r="G2" s="345"/>
    </row>
    <row r="3" spans="1:16" x14ac:dyDescent="0.25">
      <c r="A3" s="348" t="s">
        <v>139</v>
      </c>
      <c r="B3" s="349"/>
      <c r="C3" s="349"/>
      <c r="D3" s="349"/>
      <c r="E3" s="349"/>
      <c r="F3" s="349"/>
      <c r="G3" s="350"/>
    </row>
    <row r="4" spans="1:16" ht="79.5" customHeight="1" x14ac:dyDescent="0.25">
      <c r="A4" s="323" t="s">
        <v>161</v>
      </c>
      <c r="B4" s="324"/>
      <c r="C4" s="324"/>
      <c r="D4" s="324"/>
      <c r="E4" s="324"/>
      <c r="F4" s="324"/>
      <c r="G4" s="325"/>
    </row>
    <row r="5" spans="1:16" ht="18" customHeight="1" thickBot="1" x14ac:dyDescent="0.3">
      <c r="A5" s="187"/>
      <c r="B5" s="188"/>
      <c r="C5" s="188"/>
      <c r="D5" s="188"/>
      <c r="E5" s="188"/>
      <c r="F5" s="188"/>
      <c r="G5" s="189"/>
    </row>
    <row r="6" spans="1:16" ht="18" customHeight="1" thickBot="1" x14ac:dyDescent="0.3">
      <c r="A6" s="265" t="s">
        <v>115</v>
      </c>
      <c r="B6" s="161">
        <f>COUNT(B9:B107)+COUNTIF(B9:B107,"X")</f>
        <v>0</v>
      </c>
      <c r="C6" s="200"/>
      <c r="D6" s="266">
        <f t="shared" ref="D6:F6" si="0">SUM(D9:D107)</f>
        <v>0</v>
      </c>
      <c r="E6" s="266">
        <f t="shared" si="0"/>
        <v>0</v>
      </c>
      <c r="F6" s="266">
        <f t="shared" si="0"/>
        <v>0</v>
      </c>
      <c r="G6" s="266">
        <f>SUM(G9:G107)</f>
        <v>0</v>
      </c>
    </row>
    <row r="7" spans="1:16" ht="18" customHeight="1" x14ac:dyDescent="0.25">
      <c r="A7" s="187"/>
      <c r="B7" s="188"/>
      <c r="C7" s="188"/>
      <c r="D7" s="188"/>
      <c r="E7" s="188"/>
      <c r="F7" s="188"/>
      <c r="G7" s="189"/>
    </row>
    <row r="8" spans="1:16" ht="57.75" x14ac:dyDescent="0.25">
      <c r="A8" s="157" t="s">
        <v>114</v>
      </c>
      <c r="B8" s="158" t="s">
        <v>135</v>
      </c>
      <c r="C8" s="158" t="s">
        <v>140</v>
      </c>
      <c r="D8" s="158" t="s">
        <v>110</v>
      </c>
      <c r="E8" s="158" t="s">
        <v>111</v>
      </c>
      <c r="F8" s="158" t="s">
        <v>112</v>
      </c>
      <c r="G8" s="159" t="s">
        <v>113</v>
      </c>
      <c r="H8" s="75"/>
      <c r="I8" s="75"/>
      <c r="J8" s="75"/>
      <c r="K8" s="75"/>
      <c r="L8" s="75"/>
      <c r="M8" s="75"/>
      <c r="N8" s="75"/>
      <c r="O8" s="75"/>
      <c r="P8" s="75"/>
    </row>
    <row r="9" spans="1:16" x14ac:dyDescent="0.25">
      <c r="A9" s="110"/>
      <c r="B9" s="296"/>
      <c r="C9" s="112"/>
      <c r="D9" s="297"/>
      <c r="E9" s="297"/>
      <c r="F9" s="297"/>
      <c r="G9" s="298">
        <f>SUM(D9:F9)</f>
        <v>0</v>
      </c>
    </row>
    <row r="10" spans="1:16" x14ac:dyDescent="0.25">
      <c r="A10" s="110"/>
      <c r="B10" s="296"/>
      <c r="C10" s="112"/>
      <c r="D10" s="112"/>
      <c r="E10" s="112"/>
      <c r="F10" s="112"/>
      <c r="G10" s="298">
        <f t="shared" ref="G10:G107" si="1">SUM(D10:F10)</f>
        <v>0</v>
      </c>
    </row>
    <row r="11" spans="1:16" x14ac:dyDescent="0.25">
      <c r="A11" s="110"/>
      <c r="B11" s="296"/>
      <c r="C11" s="112"/>
      <c r="D11" s="297"/>
      <c r="E11" s="297"/>
      <c r="F11" s="297"/>
      <c r="G11" s="298">
        <f t="shared" si="1"/>
        <v>0</v>
      </c>
    </row>
    <row r="12" spans="1:16" x14ac:dyDescent="0.25">
      <c r="A12" s="110"/>
      <c r="B12" s="296"/>
      <c r="C12" s="112"/>
      <c r="D12" s="297"/>
      <c r="E12" s="297"/>
      <c r="F12" s="297"/>
      <c r="G12" s="298">
        <f t="shared" si="1"/>
        <v>0</v>
      </c>
    </row>
    <row r="13" spans="1:16" x14ac:dyDescent="0.25">
      <c r="A13" s="110"/>
      <c r="B13" s="296"/>
      <c r="C13" s="112"/>
      <c r="D13" s="297"/>
      <c r="E13" s="297"/>
      <c r="F13" s="297"/>
      <c r="G13" s="298">
        <f t="shared" si="1"/>
        <v>0</v>
      </c>
    </row>
    <row r="14" spans="1:16" x14ac:dyDescent="0.25">
      <c r="A14" s="110"/>
      <c r="B14" s="296"/>
      <c r="C14" s="112"/>
      <c r="D14" s="297"/>
      <c r="E14" s="297"/>
      <c r="F14" s="297"/>
      <c r="G14" s="298">
        <f t="shared" si="1"/>
        <v>0</v>
      </c>
    </row>
    <row r="15" spans="1:16" x14ac:dyDescent="0.25">
      <c r="A15" s="110"/>
      <c r="B15" s="296"/>
      <c r="C15" s="112"/>
      <c r="D15" s="297"/>
      <c r="E15" s="297"/>
      <c r="F15" s="297"/>
      <c r="G15" s="298">
        <f t="shared" si="1"/>
        <v>0</v>
      </c>
    </row>
    <row r="16" spans="1:16" x14ac:dyDescent="0.25">
      <c r="A16" s="110"/>
      <c r="B16" s="296"/>
      <c r="C16" s="112"/>
      <c r="D16" s="297"/>
      <c r="E16" s="297"/>
      <c r="F16" s="297"/>
      <c r="G16" s="298">
        <f t="shared" si="1"/>
        <v>0</v>
      </c>
    </row>
    <row r="17" spans="1:7" x14ac:dyDescent="0.25">
      <c r="A17" s="110"/>
      <c r="B17" s="296"/>
      <c r="C17" s="112"/>
      <c r="D17" s="297"/>
      <c r="E17" s="297"/>
      <c r="F17" s="297"/>
      <c r="G17" s="298">
        <f t="shared" si="1"/>
        <v>0</v>
      </c>
    </row>
    <row r="18" spans="1:7" x14ac:dyDescent="0.25">
      <c r="A18" s="110"/>
      <c r="B18" s="296"/>
      <c r="C18" s="112"/>
      <c r="D18" s="297"/>
      <c r="E18" s="297"/>
      <c r="F18" s="297"/>
      <c r="G18" s="298">
        <f t="shared" si="1"/>
        <v>0</v>
      </c>
    </row>
    <row r="19" spans="1:7" x14ac:dyDescent="0.25">
      <c r="A19" s="110"/>
      <c r="B19" s="296"/>
      <c r="C19" s="112"/>
      <c r="D19" s="297"/>
      <c r="E19" s="297"/>
      <c r="F19" s="297"/>
      <c r="G19" s="298">
        <f t="shared" si="1"/>
        <v>0</v>
      </c>
    </row>
    <row r="20" spans="1:7" x14ac:dyDescent="0.25">
      <c r="A20" s="110"/>
      <c r="B20" s="296"/>
      <c r="C20" s="112"/>
      <c r="D20" s="297"/>
      <c r="E20" s="297"/>
      <c r="F20" s="297"/>
      <c r="G20" s="298">
        <f t="shared" si="1"/>
        <v>0</v>
      </c>
    </row>
    <row r="21" spans="1:7" x14ac:dyDescent="0.25">
      <c r="A21" s="110"/>
      <c r="B21" s="296"/>
      <c r="C21" s="112"/>
      <c r="D21" s="297"/>
      <c r="E21" s="297"/>
      <c r="F21" s="297"/>
      <c r="G21" s="298">
        <f t="shared" si="1"/>
        <v>0</v>
      </c>
    </row>
    <row r="22" spans="1:7" x14ac:dyDescent="0.25">
      <c r="A22" s="110"/>
      <c r="B22" s="296"/>
      <c r="C22" s="112"/>
      <c r="D22" s="297"/>
      <c r="E22" s="297"/>
      <c r="F22" s="297"/>
      <c r="G22" s="298">
        <f t="shared" si="1"/>
        <v>0</v>
      </c>
    </row>
    <row r="23" spans="1:7" x14ac:dyDescent="0.25">
      <c r="A23" s="110"/>
      <c r="B23" s="296"/>
      <c r="C23" s="112"/>
      <c r="D23" s="297"/>
      <c r="E23" s="297"/>
      <c r="F23" s="297"/>
      <c r="G23" s="298">
        <f t="shared" si="1"/>
        <v>0</v>
      </c>
    </row>
    <row r="24" spans="1:7" x14ac:dyDescent="0.25">
      <c r="A24" s="110"/>
      <c r="B24" s="296"/>
      <c r="C24" s="112"/>
      <c r="D24" s="297"/>
      <c r="E24" s="297"/>
      <c r="F24" s="297"/>
      <c r="G24" s="298">
        <f t="shared" si="1"/>
        <v>0</v>
      </c>
    </row>
    <row r="25" spans="1:7" x14ac:dyDescent="0.25">
      <c r="A25" s="110"/>
      <c r="B25" s="296"/>
      <c r="C25" s="112"/>
      <c r="D25" s="297"/>
      <c r="E25" s="297"/>
      <c r="F25" s="297"/>
      <c r="G25" s="298">
        <f t="shared" si="1"/>
        <v>0</v>
      </c>
    </row>
    <row r="26" spans="1:7" x14ac:dyDescent="0.25">
      <c r="A26" s="110"/>
      <c r="B26" s="296"/>
      <c r="C26" s="112"/>
      <c r="D26" s="297"/>
      <c r="E26" s="297"/>
      <c r="F26" s="297"/>
      <c r="G26" s="298">
        <f t="shared" si="1"/>
        <v>0</v>
      </c>
    </row>
    <row r="27" spans="1:7" x14ac:dyDescent="0.25">
      <c r="A27" s="110"/>
      <c r="B27" s="296"/>
      <c r="C27" s="112"/>
      <c r="D27" s="297"/>
      <c r="E27" s="297"/>
      <c r="F27" s="297"/>
      <c r="G27" s="298">
        <f t="shared" si="1"/>
        <v>0</v>
      </c>
    </row>
    <row r="28" spans="1:7" x14ac:dyDescent="0.25">
      <c r="A28" s="110"/>
      <c r="B28" s="296"/>
      <c r="C28" s="112"/>
      <c r="D28" s="297"/>
      <c r="E28" s="297"/>
      <c r="F28" s="297"/>
      <c r="G28" s="298">
        <f t="shared" si="1"/>
        <v>0</v>
      </c>
    </row>
    <row r="29" spans="1:7" x14ac:dyDescent="0.25">
      <c r="A29" s="110"/>
      <c r="B29" s="296"/>
      <c r="C29" s="112"/>
      <c r="D29" s="297"/>
      <c r="E29" s="297"/>
      <c r="F29" s="297"/>
      <c r="G29" s="298">
        <f t="shared" si="1"/>
        <v>0</v>
      </c>
    </row>
    <row r="30" spans="1:7" x14ac:dyDescent="0.25">
      <c r="A30" s="110"/>
      <c r="B30" s="296"/>
      <c r="C30" s="112"/>
      <c r="D30" s="297"/>
      <c r="E30" s="297"/>
      <c r="F30" s="297"/>
      <c r="G30" s="298">
        <f t="shared" si="1"/>
        <v>0</v>
      </c>
    </row>
    <row r="31" spans="1:7" x14ac:dyDescent="0.25">
      <c r="A31" s="110"/>
      <c r="B31" s="296"/>
      <c r="C31" s="112"/>
      <c r="D31" s="297"/>
      <c r="E31" s="297"/>
      <c r="F31" s="297"/>
      <c r="G31" s="298">
        <f t="shared" si="1"/>
        <v>0</v>
      </c>
    </row>
    <row r="32" spans="1:7" x14ac:dyDescent="0.25">
      <c r="A32" s="110"/>
      <c r="B32" s="296"/>
      <c r="C32" s="112"/>
      <c r="D32" s="297"/>
      <c r="E32" s="297"/>
      <c r="F32" s="297"/>
      <c r="G32" s="298">
        <f t="shared" si="1"/>
        <v>0</v>
      </c>
    </row>
    <row r="33" spans="1:7" x14ac:dyDescent="0.25">
      <c r="A33" s="110"/>
      <c r="B33" s="296"/>
      <c r="C33" s="112"/>
      <c r="D33" s="297"/>
      <c r="E33" s="297"/>
      <c r="F33" s="297"/>
      <c r="G33" s="298">
        <f t="shared" si="1"/>
        <v>0</v>
      </c>
    </row>
    <row r="34" spans="1:7" x14ac:dyDescent="0.25">
      <c r="A34" s="110"/>
      <c r="B34" s="296"/>
      <c r="C34" s="112"/>
      <c r="D34" s="297"/>
      <c r="E34" s="297"/>
      <c r="F34" s="297"/>
      <c r="G34" s="298">
        <f t="shared" si="1"/>
        <v>0</v>
      </c>
    </row>
    <row r="35" spans="1:7" x14ac:dyDescent="0.25">
      <c r="A35" s="110"/>
      <c r="B35" s="296"/>
      <c r="C35" s="112"/>
      <c r="D35" s="297"/>
      <c r="E35" s="297"/>
      <c r="F35" s="297"/>
      <c r="G35" s="298">
        <f t="shared" si="1"/>
        <v>0</v>
      </c>
    </row>
    <row r="36" spans="1:7" x14ac:dyDescent="0.25">
      <c r="A36" s="110"/>
      <c r="B36" s="296"/>
      <c r="C36" s="112"/>
      <c r="D36" s="297"/>
      <c r="E36" s="297"/>
      <c r="F36" s="297"/>
      <c r="G36" s="298">
        <f t="shared" si="1"/>
        <v>0</v>
      </c>
    </row>
    <row r="37" spans="1:7" x14ac:dyDescent="0.25">
      <c r="A37" s="110"/>
      <c r="B37" s="296"/>
      <c r="C37" s="112"/>
      <c r="D37" s="297"/>
      <c r="E37" s="297"/>
      <c r="F37" s="297"/>
      <c r="G37" s="298">
        <f t="shared" si="1"/>
        <v>0</v>
      </c>
    </row>
    <row r="38" spans="1:7" x14ac:dyDescent="0.25">
      <c r="A38" s="110"/>
      <c r="B38" s="296"/>
      <c r="C38" s="112"/>
      <c r="D38" s="297"/>
      <c r="E38" s="297"/>
      <c r="F38" s="297"/>
      <c r="G38" s="298">
        <f t="shared" si="1"/>
        <v>0</v>
      </c>
    </row>
    <row r="39" spans="1:7" x14ac:dyDescent="0.25">
      <c r="A39" s="110"/>
      <c r="B39" s="296"/>
      <c r="C39" s="112"/>
      <c r="D39" s="297"/>
      <c r="E39" s="297"/>
      <c r="F39" s="297"/>
      <c r="G39" s="298">
        <f t="shared" si="1"/>
        <v>0</v>
      </c>
    </row>
    <row r="40" spans="1:7" x14ac:dyDescent="0.25">
      <c r="A40" s="110"/>
      <c r="B40" s="296"/>
      <c r="C40" s="112"/>
      <c r="D40" s="297"/>
      <c r="E40" s="297"/>
      <c r="F40" s="297"/>
      <c r="G40" s="298">
        <f t="shared" si="1"/>
        <v>0</v>
      </c>
    </row>
    <row r="41" spans="1:7" x14ac:dyDescent="0.25">
      <c r="A41" s="110"/>
      <c r="B41" s="296"/>
      <c r="C41" s="112"/>
      <c r="D41" s="297"/>
      <c r="E41" s="297"/>
      <c r="F41" s="297"/>
      <c r="G41" s="298">
        <f t="shared" si="1"/>
        <v>0</v>
      </c>
    </row>
    <row r="42" spans="1:7" x14ac:dyDescent="0.25">
      <c r="A42" s="110"/>
      <c r="B42" s="296"/>
      <c r="C42" s="112"/>
      <c r="D42" s="297"/>
      <c r="E42" s="297"/>
      <c r="F42" s="297"/>
      <c r="G42" s="298">
        <f t="shared" si="1"/>
        <v>0</v>
      </c>
    </row>
    <row r="43" spans="1:7" x14ac:dyDescent="0.25">
      <c r="A43" s="110"/>
      <c r="B43" s="296"/>
      <c r="C43" s="112"/>
      <c r="D43" s="297"/>
      <c r="E43" s="297"/>
      <c r="F43" s="297"/>
      <c r="G43" s="298">
        <f t="shared" si="1"/>
        <v>0</v>
      </c>
    </row>
    <row r="44" spans="1:7" x14ac:dyDescent="0.25">
      <c r="A44" s="110"/>
      <c r="B44" s="296"/>
      <c r="C44" s="112"/>
      <c r="D44" s="297"/>
      <c r="E44" s="297"/>
      <c r="F44" s="297"/>
      <c r="G44" s="298">
        <f t="shared" si="1"/>
        <v>0</v>
      </c>
    </row>
    <row r="45" spans="1:7" x14ac:dyDescent="0.25">
      <c r="A45" s="110"/>
      <c r="B45" s="296"/>
      <c r="C45" s="112"/>
      <c r="D45" s="297"/>
      <c r="E45" s="297"/>
      <c r="F45" s="297"/>
      <c r="G45" s="298">
        <f t="shared" si="1"/>
        <v>0</v>
      </c>
    </row>
    <row r="46" spans="1:7" x14ac:dyDescent="0.25">
      <c r="A46" s="110"/>
      <c r="B46" s="296"/>
      <c r="C46" s="112"/>
      <c r="D46" s="297"/>
      <c r="E46" s="297"/>
      <c r="F46" s="297"/>
      <c r="G46" s="298">
        <f t="shared" si="1"/>
        <v>0</v>
      </c>
    </row>
    <row r="47" spans="1:7" x14ac:dyDescent="0.25">
      <c r="A47" s="110"/>
      <c r="B47" s="296"/>
      <c r="C47" s="112"/>
      <c r="D47" s="297"/>
      <c r="E47" s="297"/>
      <c r="F47" s="297"/>
      <c r="G47" s="298">
        <f t="shared" si="1"/>
        <v>0</v>
      </c>
    </row>
    <row r="48" spans="1:7" x14ac:dyDescent="0.25">
      <c r="A48" s="110"/>
      <c r="B48" s="296"/>
      <c r="C48" s="112"/>
      <c r="D48" s="297"/>
      <c r="E48" s="297"/>
      <c r="F48" s="297"/>
      <c r="G48" s="298">
        <f t="shared" si="1"/>
        <v>0</v>
      </c>
    </row>
    <row r="49" spans="1:7" x14ac:dyDescent="0.25">
      <c r="A49" s="110"/>
      <c r="B49" s="296"/>
      <c r="C49" s="112"/>
      <c r="D49" s="297"/>
      <c r="E49" s="297"/>
      <c r="F49" s="297"/>
      <c r="G49" s="298">
        <f t="shared" si="1"/>
        <v>0</v>
      </c>
    </row>
    <row r="50" spans="1:7" x14ac:dyDescent="0.25">
      <c r="A50" s="110"/>
      <c r="B50" s="296"/>
      <c r="C50" s="112"/>
      <c r="D50" s="297"/>
      <c r="E50" s="297"/>
      <c r="F50" s="297"/>
      <c r="G50" s="298">
        <f t="shared" si="1"/>
        <v>0</v>
      </c>
    </row>
    <row r="51" spans="1:7" x14ac:dyDescent="0.25">
      <c r="A51" s="110"/>
      <c r="B51" s="296"/>
      <c r="C51" s="112"/>
      <c r="D51" s="297"/>
      <c r="E51" s="297"/>
      <c r="F51" s="297"/>
      <c r="G51" s="298">
        <f t="shared" si="1"/>
        <v>0</v>
      </c>
    </row>
    <row r="52" spans="1:7" x14ac:dyDescent="0.25">
      <c r="A52" s="110"/>
      <c r="B52" s="296"/>
      <c r="C52" s="112"/>
      <c r="D52" s="297"/>
      <c r="E52" s="297"/>
      <c r="F52" s="297"/>
      <c r="G52" s="298">
        <f t="shared" si="1"/>
        <v>0</v>
      </c>
    </row>
    <row r="53" spans="1:7" x14ac:dyDescent="0.25">
      <c r="A53" s="110"/>
      <c r="B53" s="296"/>
      <c r="C53" s="112"/>
      <c r="D53" s="297"/>
      <c r="E53" s="297"/>
      <c r="F53" s="297"/>
      <c r="G53" s="298">
        <f t="shared" si="1"/>
        <v>0</v>
      </c>
    </row>
    <row r="54" spans="1:7" x14ac:dyDescent="0.25">
      <c r="A54" s="110"/>
      <c r="B54" s="296"/>
      <c r="C54" s="112"/>
      <c r="D54" s="297"/>
      <c r="E54" s="297"/>
      <c r="F54" s="297"/>
      <c r="G54" s="298">
        <f t="shared" si="1"/>
        <v>0</v>
      </c>
    </row>
    <row r="55" spans="1:7" x14ac:dyDescent="0.25">
      <c r="A55" s="110"/>
      <c r="B55" s="296"/>
      <c r="C55" s="112"/>
      <c r="D55" s="297"/>
      <c r="E55" s="297"/>
      <c r="F55" s="297"/>
      <c r="G55" s="298">
        <f t="shared" si="1"/>
        <v>0</v>
      </c>
    </row>
    <row r="56" spans="1:7" x14ac:dyDescent="0.25">
      <c r="A56" s="110"/>
      <c r="B56" s="296"/>
      <c r="C56" s="112"/>
      <c r="D56" s="297"/>
      <c r="E56" s="297"/>
      <c r="F56" s="297"/>
      <c r="G56" s="298">
        <f t="shared" si="1"/>
        <v>0</v>
      </c>
    </row>
    <row r="57" spans="1:7" x14ac:dyDescent="0.25">
      <c r="A57" s="110"/>
      <c r="B57" s="296"/>
      <c r="C57" s="112"/>
      <c r="D57" s="297"/>
      <c r="E57" s="297"/>
      <c r="F57" s="297"/>
      <c r="G57" s="298">
        <f t="shared" si="1"/>
        <v>0</v>
      </c>
    </row>
    <row r="58" spans="1:7" x14ac:dyDescent="0.25">
      <c r="A58" s="110"/>
      <c r="B58" s="296"/>
      <c r="C58" s="112"/>
      <c r="D58" s="297"/>
      <c r="E58" s="297"/>
      <c r="F58" s="297"/>
      <c r="G58" s="298">
        <f t="shared" si="1"/>
        <v>0</v>
      </c>
    </row>
    <row r="59" spans="1:7" x14ac:dyDescent="0.25">
      <c r="A59" s="110"/>
      <c r="B59" s="296"/>
      <c r="C59" s="112"/>
      <c r="D59" s="297"/>
      <c r="E59" s="297"/>
      <c r="F59" s="297"/>
      <c r="G59" s="298">
        <f t="shared" si="1"/>
        <v>0</v>
      </c>
    </row>
    <row r="60" spans="1:7" x14ac:dyDescent="0.25">
      <c r="A60" s="110"/>
      <c r="B60" s="296"/>
      <c r="C60" s="112"/>
      <c r="D60" s="297"/>
      <c r="E60" s="297"/>
      <c r="F60" s="297"/>
      <c r="G60" s="298">
        <f t="shared" si="1"/>
        <v>0</v>
      </c>
    </row>
    <row r="61" spans="1:7" x14ac:dyDescent="0.25">
      <c r="A61" s="110"/>
      <c r="B61" s="296"/>
      <c r="C61" s="112"/>
      <c r="D61" s="297"/>
      <c r="E61" s="297"/>
      <c r="F61" s="297"/>
      <c r="G61" s="298">
        <f t="shared" si="1"/>
        <v>0</v>
      </c>
    </row>
    <row r="62" spans="1:7" x14ac:dyDescent="0.25">
      <c r="A62" s="110"/>
      <c r="B62" s="296"/>
      <c r="C62" s="112"/>
      <c r="D62" s="297"/>
      <c r="E62" s="297"/>
      <c r="F62" s="297"/>
      <c r="G62" s="298">
        <f t="shared" si="1"/>
        <v>0</v>
      </c>
    </row>
    <row r="63" spans="1:7" x14ac:dyDescent="0.25">
      <c r="A63" s="110"/>
      <c r="B63" s="296"/>
      <c r="C63" s="112"/>
      <c r="D63" s="297"/>
      <c r="E63" s="297"/>
      <c r="F63" s="297"/>
      <c r="G63" s="298">
        <f t="shared" si="1"/>
        <v>0</v>
      </c>
    </row>
    <row r="64" spans="1:7" x14ac:dyDescent="0.25">
      <c r="A64" s="110"/>
      <c r="B64" s="296"/>
      <c r="C64" s="112"/>
      <c r="D64" s="297"/>
      <c r="E64" s="297"/>
      <c r="F64" s="297"/>
      <c r="G64" s="298">
        <f t="shared" si="1"/>
        <v>0</v>
      </c>
    </row>
    <row r="65" spans="1:7" x14ac:dyDescent="0.25">
      <c r="A65" s="110"/>
      <c r="B65" s="296"/>
      <c r="C65" s="112"/>
      <c r="D65" s="297"/>
      <c r="E65" s="297"/>
      <c r="F65" s="297"/>
      <c r="G65" s="298">
        <f t="shared" si="1"/>
        <v>0</v>
      </c>
    </row>
    <row r="66" spans="1:7" x14ac:dyDescent="0.25">
      <c r="A66" s="110"/>
      <c r="B66" s="296"/>
      <c r="C66" s="112"/>
      <c r="D66" s="297"/>
      <c r="E66" s="297"/>
      <c r="F66" s="297"/>
      <c r="G66" s="298">
        <f t="shared" si="1"/>
        <v>0</v>
      </c>
    </row>
    <row r="67" spans="1:7" x14ac:dyDescent="0.25">
      <c r="A67" s="110"/>
      <c r="B67" s="296"/>
      <c r="C67" s="112"/>
      <c r="D67" s="297"/>
      <c r="E67" s="297"/>
      <c r="F67" s="297"/>
      <c r="G67" s="298">
        <f t="shared" si="1"/>
        <v>0</v>
      </c>
    </row>
    <row r="68" spans="1:7" x14ac:dyDescent="0.25">
      <c r="A68" s="110"/>
      <c r="B68" s="296"/>
      <c r="C68" s="112"/>
      <c r="D68" s="297"/>
      <c r="E68" s="297"/>
      <c r="F68" s="297"/>
      <c r="G68" s="298">
        <f t="shared" si="1"/>
        <v>0</v>
      </c>
    </row>
    <row r="69" spans="1:7" x14ac:dyDescent="0.25">
      <c r="A69" s="110"/>
      <c r="B69" s="296"/>
      <c r="C69" s="112"/>
      <c r="D69" s="297"/>
      <c r="E69" s="297"/>
      <c r="F69" s="297"/>
      <c r="G69" s="298">
        <f t="shared" si="1"/>
        <v>0</v>
      </c>
    </row>
    <row r="70" spans="1:7" x14ac:dyDescent="0.25">
      <c r="A70" s="110"/>
      <c r="B70" s="296"/>
      <c r="C70" s="112"/>
      <c r="D70" s="297"/>
      <c r="E70" s="297"/>
      <c r="F70" s="297"/>
      <c r="G70" s="298">
        <f t="shared" si="1"/>
        <v>0</v>
      </c>
    </row>
    <row r="71" spans="1:7" x14ac:dyDescent="0.25">
      <c r="A71" s="110"/>
      <c r="B71" s="296"/>
      <c r="C71" s="112"/>
      <c r="D71" s="297"/>
      <c r="E71" s="297"/>
      <c r="F71" s="297"/>
      <c r="G71" s="298">
        <f t="shared" si="1"/>
        <v>0</v>
      </c>
    </row>
    <row r="72" spans="1:7" x14ac:dyDescent="0.25">
      <c r="A72" s="110"/>
      <c r="B72" s="296"/>
      <c r="C72" s="112"/>
      <c r="D72" s="297"/>
      <c r="E72" s="297"/>
      <c r="F72" s="297"/>
      <c r="G72" s="298">
        <f t="shared" si="1"/>
        <v>0</v>
      </c>
    </row>
    <row r="73" spans="1:7" x14ac:dyDescent="0.25">
      <c r="A73" s="110"/>
      <c r="B73" s="296"/>
      <c r="C73" s="112"/>
      <c r="D73" s="297"/>
      <c r="E73" s="297"/>
      <c r="F73" s="297"/>
      <c r="G73" s="298">
        <f t="shared" si="1"/>
        <v>0</v>
      </c>
    </row>
    <row r="74" spans="1:7" x14ac:dyDescent="0.25">
      <c r="A74" s="110"/>
      <c r="B74" s="296"/>
      <c r="C74" s="112"/>
      <c r="D74" s="297"/>
      <c r="E74" s="297"/>
      <c r="F74" s="297"/>
      <c r="G74" s="298">
        <f t="shared" si="1"/>
        <v>0</v>
      </c>
    </row>
    <row r="75" spans="1:7" x14ac:dyDescent="0.25">
      <c r="A75" s="110"/>
      <c r="B75" s="296"/>
      <c r="C75" s="112"/>
      <c r="D75" s="297"/>
      <c r="E75" s="297"/>
      <c r="F75" s="297"/>
      <c r="G75" s="298">
        <f t="shared" si="1"/>
        <v>0</v>
      </c>
    </row>
    <row r="76" spans="1:7" x14ac:dyDescent="0.25">
      <c r="A76" s="110"/>
      <c r="B76" s="296"/>
      <c r="C76" s="112"/>
      <c r="D76" s="297"/>
      <c r="E76" s="297"/>
      <c r="F76" s="297"/>
      <c r="G76" s="298">
        <f t="shared" si="1"/>
        <v>0</v>
      </c>
    </row>
    <row r="77" spans="1:7" x14ac:dyDescent="0.25">
      <c r="A77" s="110"/>
      <c r="B77" s="296"/>
      <c r="C77" s="112"/>
      <c r="D77" s="297"/>
      <c r="E77" s="297"/>
      <c r="F77" s="297"/>
      <c r="G77" s="298">
        <f t="shared" si="1"/>
        <v>0</v>
      </c>
    </row>
    <row r="78" spans="1:7" x14ac:dyDescent="0.25">
      <c r="A78" s="110"/>
      <c r="B78" s="296"/>
      <c r="C78" s="112"/>
      <c r="D78" s="297"/>
      <c r="E78" s="297"/>
      <c r="F78" s="297"/>
      <c r="G78" s="298">
        <f t="shared" si="1"/>
        <v>0</v>
      </c>
    </row>
    <row r="79" spans="1:7" x14ac:dyDescent="0.25">
      <c r="A79" s="110"/>
      <c r="B79" s="296"/>
      <c r="C79" s="112"/>
      <c r="D79" s="297"/>
      <c r="E79" s="297"/>
      <c r="F79" s="297"/>
      <c r="G79" s="298">
        <f t="shared" si="1"/>
        <v>0</v>
      </c>
    </row>
    <row r="80" spans="1:7" x14ac:dyDescent="0.25">
      <c r="A80" s="110"/>
      <c r="B80" s="296"/>
      <c r="C80" s="112"/>
      <c r="D80" s="297"/>
      <c r="E80" s="297"/>
      <c r="F80" s="297"/>
      <c r="G80" s="298">
        <f t="shared" si="1"/>
        <v>0</v>
      </c>
    </row>
    <row r="81" spans="1:7" x14ac:dyDescent="0.25">
      <c r="A81" s="110"/>
      <c r="B81" s="296"/>
      <c r="C81" s="112"/>
      <c r="D81" s="297"/>
      <c r="E81" s="297"/>
      <c r="F81" s="297"/>
      <c r="G81" s="298">
        <f t="shared" si="1"/>
        <v>0</v>
      </c>
    </row>
    <row r="82" spans="1:7" x14ac:dyDescent="0.25">
      <c r="A82" s="110"/>
      <c r="B82" s="296"/>
      <c r="C82" s="112"/>
      <c r="D82" s="297"/>
      <c r="E82" s="297"/>
      <c r="F82" s="297"/>
      <c r="G82" s="298">
        <f t="shared" si="1"/>
        <v>0</v>
      </c>
    </row>
    <row r="83" spans="1:7" x14ac:dyDescent="0.25">
      <c r="A83" s="110"/>
      <c r="B83" s="296"/>
      <c r="C83" s="112"/>
      <c r="D83" s="297"/>
      <c r="E83" s="297"/>
      <c r="F83" s="297"/>
      <c r="G83" s="298">
        <f t="shared" si="1"/>
        <v>0</v>
      </c>
    </row>
    <row r="84" spans="1:7" x14ac:dyDescent="0.25">
      <c r="A84" s="110"/>
      <c r="B84" s="296"/>
      <c r="C84" s="112"/>
      <c r="D84" s="297"/>
      <c r="E84" s="297"/>
      <c r="F84" s="297"/>
      <c r="G84" s="298">
        <f t="shared" si="1"/>
        <v>0</v>
      </c>
    </row>
    <row r="85" spans="1:7" x14ac:dyDescent="0.25">
      <c r="A85" s="110"/>
      <c r="B85" s="296"/>
      <c r="C85" s="112"/>
      <c r="D85" s="297"/>
      <c r="E85" s="297"/>
      <c r="F85" s="297"/>
      <c r="G85" s="298">
        <f t="shared" si="1"/>
        <v>0</v>
      </c>
    </row>
    <row r="86" spans="1:7" x14ac:dyDescent="0.25">
      <c r="A86" s="110"/>
      <c r="B86" s="296"/>
      <c r="C86" s="112"/>
      <c r="D86" s="297"/>
      <c r="E86" s="297"/>
      <c r="F86" s="297"/>
      <c r="G86" s="298">
        <f t="shared" si="1"/>
        <v>0</v>
      </c>
    </row>
    <row r="87" spans="1:7" x14ac:dyDescent="0.25">
      <c r="A87" s="110"/>
      <c r="B87" s="296"/>
      <c r="C87" s="112"/>
      <c r="D87" s="297"/>
      <c r="E87" s="297"/>
      <c r="F87" s="297"/>
      <c r="G87" s="298">
        <f t="shared" si="1"/>
        <v>0</v>
      </c>
    </row>
    <row r="88" spans="1:7" x14ac:dyDescent="0.25">
      <c r="A88" s="110"/>
      <c r="B88" s="296"/>
      <c r="C88" s="112"/>
      <c r="D88" s="297"/>
      <c r="E88" s="297"/>
      <c r="F88" s="297"/>
      <c r="G88" s="298">
        <f t="shared" si="1"/>
        <v>0</v>
      </c>
    </row>
    <row r="89" spans="1:7" x14ac:dyDescent="0.25">
      <c r="A89" s="110"/>
      <c r="B89" s="296"/>
      <c r="C89" s="112"/>
      <c r="D89" s="297"/>
      <c r="E89" s="297"/>
      <c r="F89" s="297"/>
      <c r="G89" s="298">
        <f t="shared" si="1"/>
        <v>0</v>
      </c>
    </row>
    <row r="90" spans="1:7" x14ac:dyDescent="0.25">
      <c r="A90" s="110"/>
      <c r="B90" s="296"/>
      <c r="C90" s="112"/>
      <c r="D90" s="297"/>
      <c r="E90" s="297"/>
      <c r="F90" s="297"/>
      <c r="G90" s="298">
        <f t="shared" si="1"/>
        <v>0</v>
      </c>
    </row>
    <row r="91" spans="1:7" x14ac:dyDescent="0.25">
      <c r="A91" s="110"/>
      <c r="B91" s="296"/>
      <c r="C91" s="112"/>
      <c r="D91" s="297"/>
      <c r="E91" s="297"/>
      <c r="F91" s="297"/>
      <c r="G91" s="298">
        <f t="shared" si="1"/>
        <v>0</v>
      </c>
    </row>
    <row r="92" spans="1:7" x14ac:dyDescent="0.25">
      <c r="A92" s="110"/>
      <c r="B92" s="296"/>
      <c r="C92" s="112"/>
      <c r="D92" s="297"/>
      <c r="E92" s="297"/>
      <c r="F92" s="297"/>
      <c r="G92" s="298">
        <f t="shared" si="1"/>
        <v>0</v>
      </c>
    </row>
    <row r="93" spans="1:7" x14ac:dyDescent="0.25">
      <c r="A93" s="110"/>
      <c r="B93" s="296"/>
      <c r="C93" s="112"/>
      <c r="D93" s="297"/>
      <c r="E93" s="297"/>
      <c r="F93" s="297"/>
      <c r="G93" s="298">
        <f t="shared" si="1"/>
        <v>0</v>
      </c>
    </row>
    <row r="94" spans="1:7" x14ac:dyDescent="0.25">
      <c r="A94" s="110"/>
      <c r="B94" s="296"/>
      <c r="C94" s="112"/>
      <c r="D94" s="297"/>
      <c r="E94" s="297"/>
      <c r="F94" s="297"/>
      <c r="G94" s="298">
        <f t="shared" si="1"/>
        <v>0</v>
      </c>
    </row>
    <row r="95" spans="1:7" x14ac:dyDescent="0.25">
      <c r="A95" s="110"/>
      <c r="B95" s="296"/>
      <c r="C95" s="112"/>
      <c r="D95" s="297"/>
      <c r="E95" s="297"/>
      <c r="F95" s="297"/>
      <c r="G95" s="298">
        <f t="shared" si="1"/>
        <v>0</v>
      </c>
    </row>
    <row r="96" spans="1:7" x14ac:dyDescent="0.25">
      <c r="A96" s="110"/>
      <c r="B96" s="296"/>
      <c r="C96" s="112"/>
      <c r="D96" s="297"/>
      <c r="E96" s="297"/>
      <c r="F96" s="297"/>
      <c r="G96" s="298">
        <f t="shared" si="1"/>
        <v>0</v>
      </c>
    </row>
    <row r="97" spans="1:7" x14ac:dyDescent="0.25">
      <c r="A97" s="110"/>
      <c r="B97" s="296"/>
      <c r="C97" s="112"/>
      <c r="D97" s="297"/>
      <c r="E97" s="297"/>
      <c r="F97" s="297"/>
      <c r="G97" s="298">
        <f t="shared" si="1"/>
        <v>0</v>
      </c>
    </row>
    <row r="98" spans="1:7" x14ac:dyDescent="0.25">
      <c r="A98" s="110"/>
      <c r="B98" s="296"/>
      <c r="C98" s="112"/>
      <c r="D98" s="297"/>
      <c r="E98" s="297"/>
      <c r="F98" s="297"/>
      <c r="G98" s="298">
        <f t="shared" si="1"/>
        <v>0</v>
      </c>
    </row>
    <row r="99" spans="1:7" x14ac:dyDescent="0.25">
      <c r="A99" s="110"/>
      <c r="B99" s="296"/>
      <c r="C99" s="112"/>
      <c r="D99" s="297"/>
      <c r="E99" s="297"/>
      <c r="F99" s="297"/>
      <c r="G99" s="298">
        <f t="shared" si="1"/>
        <v>0</v>
      </c>
    </row>
    <row r="100" spans="1:7" x14ac:dyDescent="0.25">
      <c r="A100" s="110"/>
      <c r="B100" s="296"/>
      <c r="C100" s="112"/>
      <c r="D100" s="297"/>
      <c r="E100" s="297"/>
      <c r="F100" s="297"/>
      <c r="G100" s="298">
        <f t="shared" si="1"/>
        <v>0</v>
      </c>
    </row>
    <row r="101" spans="1:7" x14ac:dyDescent="0.25">
      <c r="A101" s="110"/>
      <c r="B101" s="296"/>
      <c r="C101" s="112"/>
      <c r="D101" s="297"/>
      <c r="E101" s="297"/>
      <c r="F101" s="297"/>
      <c r="G101" s="298">
        <f t="shared" si="1"/>
        <v>0</v>
      </c>
    </row>
    <row r="102" spans="1:7" x14ac:dyDescent="0.25">
      <c r="A102" s="110"/>
      <c r="B102" s="296"/>
      <c r="C102" s="112"/>
      <c r="D102" s="297"/>
      <c r="E102" s="297"/>
      <c r="F102" s="297"/>
      <c r="G102" s="298">
        <f t="shared" si="1"/>
        <v>0</v>
      </c>
    </row>
    <row r="103" spans="1:7" x14ac:dyDescent="0.25">
      <c r="A103" s="110"/>
      <c r="B103" s="296"/>
      <c r="C103" s="112"/>
      <c r="D103" s="297"/>
      <c r="E103" s="297"/>
      <c r="F103" s="297"/>
      <c r="G103" s="298">
        <f t="shared" si="1"/>
        <v>0</v>
      </c>
    </row>
    <row r="104" spans="1:7" x14ac:dyDescent="0.25">
      <c r="A104" s="110"/>
      <c r="B104" s="296"/>
      <c r="C104" s="112"/>
      <c r="D104" s="297"/>
      <c r="E104" s="297"/>
      <c r="F104" s="297"/>
      <c r="G104" s="298">
        <f t="shared" si="1"/>
        <v>0</v>
      </c>
    </row>
    <row r="105" spans="1:7" x14ac:dyDescent="0.25">
      <c r="A105" s="110"/>
      <c r="B105" s="296"/>
      <c r="C105" s="112"/>
      <c r="D105" s="297"/>
      <c r="E105" s="297"/>
      <c r="F105" s="297"/>
      <c r="G105" s="298">
        <f t="shared" si="1"/>
        <v>0</v>
      </c>
    </row>
    <row r="106" spans="1:7" x14ac:dyDescent="0.25">
      <c r="A106" s="110"/>
      <c r="B106" s="296"/>
      <c r="C106" s="112"/>
      <c r="D106" s="297"/>
      <c r="E106" s="297"/>
      <c r="F106" s="297"/>
      <c r="G106" s="298">
        <f t="shared" si="1"/>
        <v>0</v>
      </c>
    </row>
    <row r="107" spans="1:7" x14ac:dyDescent="0.25">
      <c r="A107" s="110"/>
      <c r="B107" s="296"/>
      <c r="C107" s="112"/>
      <c r="D107" s="297"/>
      <c r="E107" s="297"/>
      <c r="F107" s="297"/>
      <c r="G107" s="298">
        <f t="shared" si="1"/>
        <v>0</v>
      </c>
    </row>
    <row r="116" spans="1:7" ht="15.75" thickBot="1" x14ac:dyDescent="0.3"/>
    <row r="117" spans="1:7" ht="15.75" thickBot="1" x14ac:dyDescent="0.3">
      <c r="A117" s="160" t="s">
        <v>115</v>
      </c>
      <c r="B117" s="161">
        <f>COUNT(B9:B107)+COUNTIF(B9:B107,"X")</f>
        <v>0</v>
      </c>
      <c r="C117" s="162"/>
      <c r="D117" s="163">
        <f>SUM(D9:D107)</f>
        <v>0</v>
      </c>
      <c r="E117" s="163">
        <f>SUM(E9:E107)</f>
        <v>0</v>
      </c>
      <c r="F117" s="163">
        <f>SUM(F9:F107)</f>
        <v>0</v>
      </c>
      <c r="G117" s="163">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topLeftCell="C1" workbookViewId="0">
      <selection activeCell="S17" sqref="S17"/>
    </sheetView>
  </sheetViews>
  <sheetFormatPr defaultColWidth="8.5703125" defaultRowHeight="15" x14ac:dyDescent="0.25"/>
  <cols>
    <col min="1" max="1" width="25.5703125" style="24" customWidth="1"/>
    <col min="2" max="2" width="9.42578125" style="24" customWidth="1"/>
    <col min="3" max="14" width="7.5703125" style="24" customWidth="1"/>
    <col min="15" max="15" width="8.5703125" style="24" customWidth="1"/>
    <col min="16" max="16" width="9.140625" style="24" customWidth="1"/>
    <col min="17" max="17" width="9.42578125" style="24" customWidth="1"/>
    <col min="18" max="25" width="8.5703125" style="24" customWidth="1"/>
    <col min="26" max="26" width="12.42578125" style="24" customWidth="1"/>
    <col min="27" max="16384" width="8.5703125" style="24"/>
  </cols>
  <sheetData>
    <row r="1" spans="1:26" ht="29.25" x14ac:dyDescent="0.25">
      <c r="A1" s="45" t="s">
        <v>35</v>
      </c>
      <c r="B1" s="354" t="str">
        <f>'A-Contracts-Partnerships Matrix'!B1</f>
        <v>KANSAS</v>
      </c>
      <c r="C1" s="354"/>
      <c r="D1" s="40"/>
      <c r="E1" s="40"/>
      <c r="F1" s="40"/>
      <c r="G1" s="40"/>
      <c r="H1" s="40"/>
      <c r="I1" s="40"/>
      <c r="J1" s="40"/>
      <c r="K1" s="40"/>
      <c r="L1" s="40"/>
      <c r="M1" s="40"/>
      <c r="N1" s="40"/>
      <c r="O1" s="40"/>
      <c r="P1" s="40"/>
      <c r="Q1" s="40"/>
      <c r="R1" s="40"/>
      <c r="S1" s="40"/>
      <c r="T1" s="40"/>
      <c r="U1" s="40"/>
      <c r="V1" s="40"/>
      <c r="W1" s="40"/>
      <c r="X1" s="355" t="s">
        <v>20</v>
      </c>
      <c r="Y1" s="355"/>
      <c r="Z1" s="57" t="str">
        <f>'A-Contracts-Partnerships Matrix'!J1</f>
        <v>FY2024</v>
      </c>
    </row>
    <row r="2" spans="1:26" ht="15.75" x14ac:dyDescent="0.25">
      <c r="A2" s="321" t="s">
        <v>131</v>
      </c>
      <c r="B2" s="322"/>
      <c r="C2" s="322"/>
      <c r="D2" s="322"/>
      <c r="E2" s="322"/>
      <c r="F2" s="322"/>
      <c r="G2" s="322"/>
      <c r="H2" s="322"/>
      <c r="I2" s="322"/>
      <c r="J2" s="322"/>
      <c r="K2" s="322"/>
      <c r="L2" s="322"/>
      <c r="M2" s="322"/>
      <c r="N2" s="322"/>
      <c r="O2" s="322"/>
      <c r="P2" s="322"/>
      <c r="Q2" s="322"/>
      <c r="R2" s="322"/>
      <c r="S2" s="322"/>
      <c r="T2" s="322"/>
      <c r="U2" s="322"/>
      <c r="V2" s="322"/>
      <c r="W2" s="322"/>
      <c r="X2" s="322"/>
      <c r="Y2" s="322"/>
      <c r="Z2" s="345"/>
    </row>
    <row r="3" spans="1:26" ht="27.6" customHeight="1" x14ac:dyDescent="0.25">
      <c r="A3" s="351" t="s">
        <v>141</v>
      </c>
      <c r="B3" s="352"/>
      <c r="C3" s="352"/>
      <c r="D3" s="352"/>
      <c r="E3" s="352"/>
      <c r="F3" s="352"/>
      <c r="G3" s="352"/>
      <c r="H3" s="352"/>
      <c r="I3" s="352"/>
      <c r="J3" s="352"/>
      <c r="K3" s="352"/>
      <c r="L3" s="352"/>
      <c r="M3" s="352"/>
      <c r="N3" s="352"/>
      <c r="O3" s="352"/>
      <c r="P3" s="352"/>
      <c r="Q3" s="352"/>
      <c r="R3" s="352"/>
      <c r="S3" s="352"/>
      <c r="T3" s="352"/>
      <c r="U3" s="352"/>
      <c r="V3" s="352"/>
      <c r="W3" s="352"/>
      <c r="X3" s="352"/>
      <c r="Y3" s="352"/>
      <c r="Z3" s="353"/>
    </row>
    <row r="4" spans="1:26" ht="18" customHeight="1" x14ac:dyDescent="0.25">
      <c r="A4" s="193"/>
      <c r="B4" s="194"/>
      <c r="C4" s="194"/>
      <c r="D4" s="194"/>
      <c r="E4" s="194"/>
      <c r="F4" s="194"/>
      <c r="G4" s="194"/>
      <c r="H4" s="194"/>
      <c r="I4" s="194"/>
      <c r="J4" s="194"/>
      <c r="K4" s="194"/>
      <c r="L4" s="194"/>
      <c r="M4" s="194"/>
      <c r="N4" s="194"/>
      <c r="O4" s="194"/>
      <c r="P4" s="194"/>
      <c r="Q4" s="194"/>
      <c r="R4" s="194"/>
      <c r="S4" s="194"/>
      <c r="T4" s="194"/>
      <c r="U4" s="194"/>
      <c r="V4" s="194"/>
      <c r="W4" s="194"/>
      <c r="X4" s="194"/>
      <c r="Y4" s="194"/>
      <c r="Z4" s="194"/>
    </row>
    <row r="5" spans="1:26" ht="26.45" customHeight="1" x14ac:dyDescent="0.25">
      <c r="A5" s="208" t="s">
        <v>262</v>
      </c>
      <c r="B5" s="125">
        <f>SUM(B9:B110)</f>
        <v>0</v>
      </c>
      <c r="C5" s="125">
        <f t="shared" ref="C5:Y5" si="0">SUM(C9:C110)</f>
        <v>0</v>
      </c>
      <c r="D5" s="125">
        <f t="shared" si="0"/>
        <v>0</v>
      </c>
      <c r="E5" s="125">
        <f t="shared" si="0"/>
        <v>0</v>
      </c>
      <c r="F5" s="125">
        <f t="shared" si="0"/>
        <v>0</v>
      </c>
      <c r="G5" s="125">
        <f t="shared" si="0"/>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 t="shared" si="0"/>
        <v>0</v>
      </c>
      <c r="S5" s="125">
        <f t="shared" si="0"/>
        <v>0</v>
      </c>
      <c r="T5" s="125">
        <f t="shared" si="0"/>
        <v>0</v>
      </c>
      <c r="U5" s="125">
        <f t="shared" si="0"/>
        <v>0</v>
      </c>
      <c r="V5" s="125">
        <f t="shared" si="0"/>
        <v>0</v>
      </c>
      <c r="W5" s="125">
        <f t="shared" si="0"/>
        <v>0</v>
      </c>
      <c r="X5" s="125">
        <f t="shared" si="0"/>
        <v>0</v>
      </c>
      <c r="Y5" s="125">
        <f t="shared" si="0"/>
        <v>0</v>
      </c>
      <c r="Z5" s="125"/>
    </row>
    <row r="6" spans="1:26" ht="18" customHeight="1" x14ac:dyDescent="0.25">
      <c r="A6" s="193"/>
      <c r="B6" s="194"/>
      <c r="C6" s="194"/>
      <c r="D6" s="194"/>
      <c r="E6" s="194"/>
      <c r="F6" s="194"/>
      <c r="G6" s="194"/>
      <c r="H6" s="194"/>
      <c r="I6" s="194"/>
      <c r="J6" s="194"/>
      <c r="K6" s="194"/>
      <c r="L6" s="194"/>
      <c r="M6" s="194"/>
      <c r="N6" s="194"/>
      <c r="O6" s="194"/>
      <c r="P6" s="194"/>
      <c r="Q6" s="194"/>
      <c r="R6" s="194"/>
      <c r="S6" s="194"/>
      <c r="T6" s="194"/>
      <c r="U6" s="194"/>
      <c r="V6" s="194"/>
      <c r="W6" s="194"/>
      <c r="X6" s="194"/>
      <c r="Y6" s="194"/>
      <c r="Z6" s="194"/>
    </row>
    <row r="7" spans="1:26" ht="29.1" customHeight="1" x14ac:dyDescent="0.25">
      <c r="A7" s="164"/>
      <c r="B7" s="356" t="s">
        <v>130</v>
      </c>
      <c r="C7" s="356"/>
      <c r="D7" s="356"/>
      <c r="E7" s="356"/>
      <c r="F7" s="356"/>
      <c r="G7" s="356"/>
      <c r="H7" s="356"/>
      <c r="I7" s="356"/>
      <c r="J7" s="356"/>
      <c r="K7" s="356"/>
      <c r="L7" s="356"/>
      <c r="M7" s="356"/>
      <c r="N7" s="356"/>
      <c r="O7" s="356"/>
      <c r="P7" s="356"/>
      <c r="Q7" s="356"/>
      <c r="R7" s="356"/>
      <c r="S7" s="356"/>
      <c r="T7" s="356"/>
      <c r="U7" s="356"/>
      <c r="V7" s="356"/>
      <c r="W7" s="356"/>
      <c r="X7" s="356"/>
      <c r="Y7" s="356"/>
      <c r="Z7" s="158" t="s">
        <v>133</v>
      </c>
    </row>
    <row r="8" spans="1:26" ht="29.25" x14ac:dyDescent="0.25">
      <c r="A8" s="165" t="s">
        <v>114</v>
      </c>
      <c r="B8" s="131" t="s">
        <v>116</v>
      </c>
      <c r="C8" s="131" t="s">
        <v>117</v>
      </c>
      <c r="D8" s="131" t="s">
        <v>118</v>
      </c>
      <c r="E8" s="131" t="s">
        <v>119</v>
      </c>
      <c r="F8" s="131" t="s">
        <v>120</v>
      </c>
      <c r="G8" s="131" t="s">
        <v>121</v>
      </c>
      <c r="H8" s="131" t="s">
        <v>122</v>
      </c>
      <c r="I8" s="131" t="s">
        <v>123</v>
      </c>
      <c r="J8" s="131" t="s">
        <v>124</v>
      </c>
      <c r="K8" s="131" t="s">
        <v>125</v>
      </c>
      <c r="L8" s="131" t="s">
        <v>126</v>
      </c>
      <c r="M8" s="131" t="s">
        <v>151</v>
      </c>
      <c r="N8" s="131" t="s">
        <v>127</v>
      </c>
      <c r="O8" s="166" t="s">
        <v>152</v>
      </c>
      <c r="P8" s="166" t="s">
        <v>128</v>
      </c>
      <c r="Q8" s="166" t="s">
        <v>153</v>
      </c>
      <c r="R8" s="166" t="s">
        <v>154</v>
      </c>
      <c r="S8" s="166" t="s">
        <v>155</v>
      </c>
      <c r="T8" s="166" t="s">
        <v>259</v>
      </c>
      <c r="U8" s="166" t="s">
        <v>260</v>
      </c>
      <c r="V8" s="166" t="s">
        <v>156</v>
      </c>
      <c r="W8" s="166" t="s">
        <v>157</v>
      </c>
      <c r="X8" s="167" t="s">
        <v>129</v>
      </c>
      <c r="Y8" s="167" t="s">
        <v>158</v>
      </c>
      <c r="Z8" s="168" t="s">
        <v>134</v>
      </c>
    </row>
    <row r="9" spans="1:26" x14ac:dyDescent="0.25">
      <c r="A9" s="169"/>
      <c r="B9" s="112"/>
      <c r="C9" s="112"/>
      <c r="D9" s="112"/>
      <c r="E9" s="112"/>
      <c r="F9" s="112"/>
      <c r="G9" s="112"/>
      <c r="H9" s="112"/>
      <c r="I9" s="112"/>
      <c r="J9" s="112"/>
      <c r="K9" s="112"/>
      <c r="L9" s="112"/>
      <c r="M9" s="112"/>
      <c r="N9" s="112"/>
      <c r="O9" s="112"/>
      <c r="P9" s="112"/>
      <c r="Q9" s="112"/>
      <c r="R9" s="112"/>
      <c r="S9" s="112"/>
      <c r="T9" s="112"/>
      <c r="U9" s="112"/>
      <c r="V9" s="112"/>
      <c r="W9" s="112"/>
      <c r="X9" s="112"/>
      <c r="Y9" s="112"/>
      <c r="Z9" s="170">
        <f>COUNT(B9:Y9)</f>
        <v>0</v>
      </c>
    </row>
    <row r="10" spans="1:26" x14ac:dyDescent="0.25">
      <c r="A10" s="17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70">
        <f t="shared" ref="Z10:Z109" si="1">COUNT(B10:Y10)</f>
        <v>0</v>
      </c>
    </row>
    <row r="11" spans="1:26" x14ac:dyDescent="0.25">
      <c r="A11" s="17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70">
        <f t="shared" si="1"/>
        <v>0</v>
      </c>
    </row>
    <row r="12" spans="1:26" x14ac:dyDescent="0.25">
      <c r="A12" s="171"/>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70">
        <f t="shared" si="1"/>
        <v>0</v>
      </c>
    </row>
    <row r="13" spans="1:26" x14ac:dyDescent="0.25">
      <c r="A13" s="171"/>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70">
        <f t="shared" si="1"/>
        <v>0</v>
      </c>
    </row>
    <row r="14" spans="1:26" x14ac:dyDescent="0.25">
      <c r="A14" s="17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70">
        <f t="shared" si="1"/>
        <v>0</v>
      </c>
    </row>
    <row r="15" spans="1:26" x14ac:dyDescent="0.25">
      <c r="A15" s="17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70">
        <f t="shared" si="1"/>
        <v>0</v>
      </c>
    </row>
    <row r="16" spans="1:26" x14ac:dyDescent="0.25">
      <c r="A16" s="17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70">
        <f t="shared" si="1"/>
        <v>0</v>
      </c>
    </row>
    <row r="17" spans="1:26" x14ac:dyDescent="0.25">
      <c r="A17" s="17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70">
        <f t="shared" si="1"/>
        <v>0</v>
      </c>
    </row>
    <row r="18" spans="1:26" x14ac:dyDescent="0.25">
      <c r="A18" s="17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70">
        <f t="shared" si="1"/>
        <v>0</v>
      </c>
    </row>
    <row r="19" spans="1:26" x14ac:dyDescent="0.25">
      <c r="A19" s="17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70">
        <f t="shared" si="1"/>
        <v>0</v>
      </c>
    </row>
    <row r="20" spans="1:26" x14ac:dyDescent="0.25">
      <c r="A20" s="17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70">
        <f t="shared" si="1"/>
        <v>0</v>
      </c>
    </row>
    <row r="21" spans="1:26" x14ac:dyDescent="0.25">
      <c r="A21" s="171"/>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70">
        <f t="shared" si="1"/>
        <v>0</v>
      </c>
    </row>
    <row r="22" spans="1:26" x14ac:dyDescent="0.25">
      <c r="A22" s="17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70">
        <f t="shared" si="1"/>
        <v>0</v>
      </c>
    </row>
    <row r="23" spans="1:26" x14ac:dyDescent="0.25">
      <c r="A23" s="17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70">
        <f t="shared" si="1"/>
        <v>0</v>
      </c>
    </row>
    <row r="24" spans="1:26" x14ac:dyDescent="0.25">
      <c r="A24" s="17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70">
        <f t="shared" si="1"/>
        <v>0</v>
      </c>
    </row>
    <row r="25" spans="1:26" x14ac:dyDescent="0.25">
      <c r="A25" s="17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70">
        <f t="shared" si="1"/>
        <v>0</v>
      </c>
    </row>
    <row r="26" spans="1:26" x14ac:dyDescent="0.25">
      <c r="A26" s="17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70">
        <f t="shared" si="1"/>
        <v>0</v>
      </c>
    </row>
    <row r="27" spans="1:26" x14ac:dyDescent="0.25">
      <c r="A27" s="171"/>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70">
        <f t="shared" si="1"/>
        <v>0</v>
      </c>
    </row>
    <row r="28" spans="1:26" x14ac:dyDescent="0.25">
      <c r="A28" s="17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70">
        <f t="shared" si="1"/>
        <v>0</v>
      </c>
    </row>
    <row r="29" spans="1:26" x14ac:dyDescent="0.25">
      <c r="A29" s="17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70">
        <f t="shared" si="1"/>
        <v>0</v>
      </c>
    </row>
    <row r="30" spans="1:26" x14ac:dyDescent="0.25">
      <c r="A30" s="17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70">
        <f t="shared" si="1"/>
        <v>0</v>
      </c>
    </row>
    <row r="31" spans="1:26" x14ac:dyDescent="0.25">
      <c r="A31" s="17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70">
        <f t="shared" si="1"/>
        <v>0</v>
      </c>
    </row>
    <row r="32" spans="1:26" x14ac:dyDescent="0.25">
      <c r="A32" s="17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70">
        <f t="shared" si="1"/>
        <v>0</v>
      </c>
    </row>
    <row r="33" spans="1:26" x14ac:dyDescent="0.25">
      <c r="A33" s="17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70">
        <f t="shared" si="1"/>
        <v>0</v>
      </c>
    </row>
    <row r="34" spans="1:26" x14ac:dyDescent="0.25">
      <c r="A34" s="17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70">
        <f t="shared" si="1"/>
        <v>0</v>
      </c>
    </row>
    <row r="35" spans="1:26" x14ac:dyDescent="0.25">
      <c r="A35" s="17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70">
        <f t="shared" si="1"/>
        <v>0</v>
      </c>
    </row>
    <row r="36" spans="1:26" x14ac:dyDescent="0.25">
      <c r="A36" s="17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70">
        <f t="shared" si="1"/>
        <v>0</v>
      </c>
    </row>
    <row r="37" spans="1:26" x14ac:dyDescent="0.25">
      <c r="A37" s="17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70">
        <f t="shared" si="1"/>
        <v>0</v>
      </c>
    </row>
    <row r="38" spans="1:26" x14ac:dyDescent="0.25">
      <c r="A38" s="17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70">
        <f t="shared" si="1"/>
        <v>0</v>
      </c>
    </row>
    <row r="39" spans="1:26" x14ac:dyDescent="0.25">
      <c r="A39" s="17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70">
        <f t="shared" si="1"/>
        <v>0</v>
      </c>
    </row>
    <row r="40" spans="1:26" x14ac:dyDescent="0.25">
      <c r="A40" s="17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70">
        <f t="shared" si="1"/>
        <v>0</v>
      </c>
    </row>
    <row r="41" spans="1:26" x14ac:dyDescent="0.25">
      <c r="A41" s="17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70">
        <f t="shared" si="1"/>
        <v>0</v>
      </c>
    </row>
    <row r="42" spans="1:26" x14ac:dyDescent="0.25">
      <c r="A42" s="17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70">
        <f t="shared" si="1"/>
        <v>0</v>
      </c>
    </row>
    <row r="43" spans="1:26" x14ac:dyDescent="0.25">
      <c r="A43" s="17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70">
        <f t="shared" si="1"/>
        <v>0</v>
      </c>
    </row>
    <row r="44" spans="1:26" x14ac:dyDescent="0.25">
      <c r="A44" s="17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70">
        <f t="shared" si="1"/>
        <v>0</v>
      </c>
    </row>
    <row r="45" spans="1:26" x14ac:dyDescent="0.25">
      <c r="A45" s="17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70">
        <f t="shared" si="1"/>
        <v>0</v>
      </c>
    </row>
    <row r="46" spans="1:26" x14ac:dyDescent="0.25">
      <c r="A46" s="17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70">
        <f t="shared" si="1"/>
        <v>0</v>
      </c>
    </row>
    <row r="47" spans="1:26" x14ac:dyDescent="0.25">
      <c r="A47" s="17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70">
        <f t="shared" si="1"/>
        <v>0</v>
      </c>
    </row>
    <row r="48" spans="1:26" x14ac:dyDescent="0.25">
      <c r="A48" s="17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70">
        <f t="shared" si="1"/>
        <v>0</v>
      </c>
    </row>
    <row r="49" spans="1:26" x14ac:dyDescent="0.25">
      <c r="A49" s="17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70">
        <f t="shared" si="1"/>
        <v>0</v>
      </c>
    </row>
    <row r="50" spans="1:26" x14ac:dyDescent="0.25">
      <c r="A50" s="17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70">
        <f t="shared" si="1"/>
        <v>0</v>
      </c>
    </row>
    <row r="51" spans="1:26" x14ac:dyDescent="0.25">
      <c r="A51" s="17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70">
        <f t="shared" si="1"/>
        <v>0</v>
      </c>
    </row>
    <row r="52" spans="1:26" x14ac:dyDescent="0.25">
      <c r="A52" s="17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70">
        <f t="shared" si="1"/>
        <v>0</v>
      </c>
    </row>
    <row r="53" spans="1:26" x14ac:dyDescent="0.25">
      <c r="A53" s="17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70">
        <f t="shared" si="1"/>
        <v>0</v>
      </c>
    </row>
    <row r="54" spans="1:26" x14ac:dyDescent="0.25">
      <c r="A54" s="17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70">
        <f t="shared" si="1"/>
        <v>0</v>
      </c>
    </row>
    <row r="55" spans="1:26" x14ac:dyDescent="0.25">
      <c r="A55" s="17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70">
        <f t="shared" si="1"/>
        <v>0</v>
      </c>
    </row>
    <row r="56" spans="1:26" x14ac:dyDescent="0.25">
      <c r="A56" s="17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70">
        <f t="shared" si="1"/>
        <v>0</v>
      </c>
    </row>
    <row r="57" spans="1:26" x14ac:dyDescent="0.25">
      <c r="A57" s="17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70">
        <f t="shared" si="1"/>
        <v>0</v>
      </c>
    </row>
    <row r="58" spans="1:26" x14ac:dyDescent="0.25">
      <c r="A58" s="17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70">
        <f t="shared" si="1"/>
        <v>0</v>
      </c>
    </row>
    <row r="59" spans="1:26" x14ac:dyDescent="0.25">
      <c r="A59" s="17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70">
        <f t="shared" si="1"/>
        <v>0</v>
      </c>
    </row>
    <row r="60" spans="1:26" x14ac:dyDescent="0.25">
      <c r="A60" s="171"/>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70">
        <f t="shared" si="1"/>
        <v>0</v>
      </c>
    </row>
    <row r="61" spans="1:26" x14ac:dyDescent="0.25">
      <c r="A61" s="17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70">
        <f t="shared" si="1"/>
        <v>0</v>
      </c>
    </row>
    <row r="62" spans="1:26" x14ac:dyDescent="0.25">
      <c r="A62" s="171"/>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70">
        <f t="shared" si="1"/>
        <v>0</v>
      </c>
    </row>
    <row r="63" spans="1:26" x14ac:dyDescent="0.25">
      <c r="A63" s="17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70">
        <f t="shared" si="1"/>
        <v>0</v>
      </c>
    </row>
    <row r="64" spans="1:26" x14ac:dyDescent="0.25">
      <c r="A64" s="17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70">
        <f t="shared" si="1"/>
        <v>0</v>
      </c>
    </row>
    <row r="65" spans="1:26" x14ac:dyDescent="0.25">
      <c r="A65" s="17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70">
        <f t="shared" si="1"/>
        <v>0</v>
      </c>
    </row>
    <row r="66" spans="1:26" x14ac:dyDescent="0.25">
      <c r="A66" s="17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70">
        <f t="shared" si="1"/>
        <v>0</v>
      </c>
    </row>
    <row r="67" spans="1:26" x14ac:dyDescent="0.25">
      <c r="A67" s="171"/>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70">
        <f t="shared" si="1"/>
        <v>0</v>
      </c>
    </row>
    <row r="68" spans="1:26" x14ac:dyDescent="0.25">
      <c r="A68" s="17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70">
        <f t="shared" si="1"/>
        <v>0</v>
      </c>
    </row>
    <row r="69" spans="1:26" x14ac:dyDescent="0.25">
      <c r="A69" s="17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70">
        <f t="shared" si="1"/>
        <v>0</v>
      </c>
    </row>
    <row r="70" spans="1:26" x14ac:dyDescent="0.25">
      <c r="A70" s="171"/>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70">
        <f t="shared" si="1"/>
        <v>0</v>
      </c>
    </row>
    <row r="71" spans="1:26" x14ac:dyDescent="0.25">
      <c r="A71" s="17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70">
        <f t="shared" si="1"/>
        <v>0</v>
      </c>
    </row>
    <row r="72" spans="1:26" x14ac:dyDescent="0.25">
      <c r="A72" s="171"/>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70">
        <f t="shared" si="1"/>
        <v>0</v>
      </c>
    </row>
    <row r="73" spans="1:26" x14ac:dyDescent="0.25">
      <c r="A73" s="171"/>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70">
        <f t="shared" si="1"/>
        <v>0</v>
      </c>
    </row>
    <row r="74" spans="1:26" x14ac:dyDescent="0.25">
      <c r="A74" s="17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70">
        <f t="shared" si="1"/>
        <v>0</v>
      </c>
    </row>
    <row r="75" spans="1:26" x14ac:dyDescent="0.25">
      <c r="A75" s="171"/>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70">
        <f t="shared" si="1"/>
        <v>0</v>
      </c>
    </row>
    <row r="76" spans="1:26" x14ac:dyDescent="0.25">
      <c r="A76" s="171"/>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70">
        <f t="shared" si="1"/>
        <v>0</v>
      </c>
    </row>
    <row r="77" spans="1:26" x14ac:dyDescent="0.25">
      <c r="A77" s="17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70">
        <f t="shared" si="1"/>
        <v>0</v>
      </c>
    </row>
    <row r="78" spans="1:26" x14ac:dyDescent="0.25">
      <c r="A78" s="171"/>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70">
        <f t="shared" si="1"/>
        <v>0</v>
      </c>
    </row>
    <row r="79" spans="1:26" x14ac:dyDescent="0.25">
      <c r="A79" s="17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70">
        <f t="shared" si="1"/>
        <v>0</v>
      </c>
    </row>
    <row r="80" spans="1:26" x14ac:dyDescent="0.25">
      <c r="A80" s="17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70">
        <f t="shared" si="1"/>
        <v>0</v>
      </c>
    </row>
    <row r="81" spans="1:26" x14ac:dyDescent="0.25">
      <c r="A81" s="171"/>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70">
        <f t="shared" si="1"/>
        <v>0</v>
      </c>
    </row>
    <row r="82" spans="1:26" x14ac:dyDescent="0.25">
      <c r="A82" s="17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70">
        <f t="shared" si="1"/>
        <v>0</v>
      </c>
    </row>
    <row r="83" spans="1:26" x14ac:dyDescent="0.25">
      <c r="A83" s="171"/>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70">
        <f t="shared" si="1"/>
        <v>0</v>
      </c>
    </row>
    <row r="84" spans="1:26" x14ac:dyDescent="0.25">
      <c r="A84" s="17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70">
        <f t="shared" si="1"/>
        <v>0</v>
      </c>
    </row>
    <row r="85" spans="1:26" x14ac:dyDescent="0.25">
      <c r="A85" s="171"/>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70">
        <f t="shared" si="1"/>
        <v>0</v>
      </c>
    </row>
    <row r="86" spans="1:26" x14ac:dyDescent="0.25">
      <c r="A86" s="171"/>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70">
        <f t="shared" si="1"/>
        <v>0</v>
      </c>
    </row>
    <row r="87" spans="1:26" x14ac:dyDescent="0.25">
      <c r="A87" s="171"/>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70">
        <f t="shared" si="1"/>
        <v>0</v>
      </c>
    </row>
    <row r="88" spans="1:26" x14ac:dyDescent="0.25">
      <c r="A88" s="171"/>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70">
        <f t="shared" si="1"/>
        <v>0</v>
      </c>
    </row>
    <row r="89" spans="1:26" x14ac:dyDescent="0.25">
      <c r="A89" s="17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70">
        <f t="shared" si="1"/>
        <v>0</v>
      </c>
    </row>
    <row r="90" spans="1:26" x14ac:dyDescent="0.25">
      <c r="A90" s="17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70">
        <f t="shared" si="1"/>
        <v>0</v>
      </c>
    </row>
    <row r="91" spans="1:26" x14ac:dyDescent="0.25">
      <c r="A91" s="17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70">
        <f t="shared" si="1"/>
        <v>0</v>
      </c>
    </row>
    <row r="92" spans="1:26" x14ac:dyDescent="0.25">
      <c r="A92" s="171"/>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70">
        <f t="shared" si="1"/>
        <v>0</v>
      </c>
    </row>
    <row r="93" spans="1:26" x14ac:dyDescent="0.25">
      <c r="A93" s="171"/>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70">
        <f t="shared" si="1"/>
        <v>0</v>
      </c>
    </row>
    <row r="94" spans="1:26" x14ac:dyDescent="0.25">
      <c r="A94" s="171"/>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70">
        <f t="shared" si="1"/>
        <v>0</v>
      </c>
    </row>
    <row r="95" spans="1:26" x14ac:dyDescent="0.25">
      <c r="A95" s="171"/>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70">
        <f t="shared" si="1"/>
        <v>0</v>
      </c>
    </row>
    <row r="96" spans="1:26" x14ac:dyDescent="0.25">
      <c r="A96" s="171"/>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70">
        <f t="shared" si="1"/>
        <v>0</v>
      </c>
    </row>
    <row r="97" spans="1:26" x14ac:dyDescent="0.25">
      <c r="A97" s="171"/>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70">
        <f t="shared" si="1"/>
        <v>0</v>
      </c>
    </row>
    <row r="98" spans="1:26" x14ac:dyDescent="0.25">
      <c r="A98" s="17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70">
        <f t="shared" si="1"/>
        <v>0</v>
      </c>
    </row>
    <row r="99" spans="1:26" x14ac:dyDescent="0.25">
      <c r="A99" s="171"/>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70">
        <f t="shared" si="1"/>
        <v>0</v>
      </c>
    </row>
    <row r="100" spans="1:26" x14ac:dyDescent="0.25">
      <c r="A100" s="171"/>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70">
        <f t="shared" si="1"/>
        <v>0</v>
      </c>
    </row>
    <row r="101" spans="1:26" x14ac:dyDescent="0.25">
      <c r="A101" s="171"/>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70">
        <f t="shared" si="1"/>
        <v>0</v>
      </c>
    </row>
    <row r="102" spans="1:26" x14ac:dyDescent="0.25">
      <c r="A102" s="171"/>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70">
        <f t="shared" si="1"/>
        <v>0</v>
      </c>
    </row>
    <row r="103" spans="1:26" x14ac:dyDescent="0.25">
      <c r="A103" s="171"/>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70">
        <f t="shared" si="1"/>
        <v>0</v>
      </c>
    </row>
    <row r="104" spans="1:26" x14ac:dyDescent="0.25">
      <c r="A104" s="171"/>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70">
        <f t="shared" si="1"/>
        <v>0</v>
      </c>
    </row>
    <row r="105" spans="1:26" x14ac:dyDescent="0.25">
      <c r="A105" s="171"/>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70">
        <f t="shared" si="1"/>
        <v>0</v>
      </c>
    </row>
    <row r="106" spans="1:26" x14ac:dyDescent="0.25">
      <c r="A106" s="171"/>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70">
        <f t="shared" si="1"/>
        <v>0</v>
      </c>
    </row>
    <row r="107" spans="1:26" x14ac:dyDescent="0.25">
      <c r="A107" s="171"/>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70">
        <f t="shared" si="1"/>
        <v>0</v>
      </c>
    </row>
    <row r="108" spans="1:26" x14ac:dyDescent="0.25">
      <c r="A108" s="171"/>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70">
        <f t="shared" si="1"/>
        <v>0</v>
      </c>
    </row>
    <row r="109" spans="1:26" x14ac:dyDescent="0.25">
      <c r="A109" s="171"/>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70">
        <f t="shared" si="1"/>
        <v>0</v>
      </c>
    </row>
    <row r="110" spans="1:26" ht="15.75" thickBot="1" x14ac:dyDescent="0.3">
      <c r="A110" s="172"/>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73">
        <f t="shared" ref="Z110" si="2">COUNT(B110:Q110)</f>
        <v>0</v>
      </c>
    </row>
    <row r="119" spans="1:25" ht="15.75" thickBot="1" x14ac:dyDescent="0.3"/>
    <row r="120" spans="1:25" ht="30.75" thickBot="1" x14ac:dyDescent="0.3">
      <c r="A120" s="174" t="s">
        <v>132</v>
      </c>
      <c r="B120" s="175">
        <f>SUM(B9:B110)</f>
        <v>0</v>
      </c>
      <c r="C120" s="175">
        <f t="shared" ref="C120:Y120" si="3">SUM(C9:C110)</f>
        <v>0</v>
      </c>
      <c r="D120" s="175">
        <f t="shared" si="3"/>
        <v>0</v>
      </c>
      <c r="E120" s="175">
        <f t="shared" si="3"/>
        <v>0</v>
      </c>
      <c r="F120" s="175">
        <f t="shared" si="3"/>
        <v>0</v>
      </c>
      <c r="G120" s="175">
        <f t="shared" si="3"/>
        <v>0</v>
      </c>
      <c r="H120" s="175">
        <f t="shared" si="3"/>
        <v>0</v>
      </c>
      <c r="I120" s="175">
        <f t="shared" si="3"/>
        <v>0</v>
      </c>
      <c r="J120" s="175">
        <f t="shared" si="3"/>
        <v>0</v>
      </c>
      <c r="K120" s="175">
        <f t="shared" si="3"/>
        <v>0</v>
      </c>
      <c r="L120" s="175">
        <f t="shared" si="3"/>
        <v>0</v>
      </c>
      <c r="M120" s="175">
        <f t="shared" si="3"/>
        <v>0</v>
      </c>
      <c r="N120" s="175">
        <f t="shared" si="3"/>
        <v>0</v>
      </c>
      <c r="O120" s="175">
        <f t="shared" si="3"/>
        <v>0</v>
      </c>
      <c r="P120" s="175">
        <f t="shared" si="3"/>
        <v>0</v>
      </c>
      <c r="Q120" s="176">
        <f t="shared" si="3"/>
        <v>0</v>
      </c>
      <c r="R120" s="176">
        <f t="shared" si="3"/>
        <v>0</v>
      </c>
      <c r="S120" s="176">
        <f t="shared" si="3"/>
        <v>0</v>
      </c>
      <c r="T120" s="176"/>
      <c r="U120" s="176"/>
      <c r="V120" s="176">
        <f t="shared" si="3"/>
        <v>0</v>
      </c>
      <c r="W120" s="176">
        <f t="shared" si="3"/>
        <v>0</v>
      </c>
      <c r="X120" s="176">
        <f t="shared" si="3"/>
        <v>0</v>
      </c>
      <c r="Y120" s="176">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topLeftCell="A7" workbookViewId="0">
      <selection activeCell="E12" sqref="E12"/>
    </sheetView>
  </sheetViews>
  <sheetFormatPr defaultColWidth="9.140625" defaultRowHeight="15" x14ac:dyDescent="0.25"/>
  <cols>
    <col min="1" max="1" width="34.140625" style="75" customWidth="1"/>
    <col min="2" max="2" width="37.5703125" style="75" customWidth="1"/>
    <col min="3" max="3" width="15.5703125" style="75" customWidth="1"/>
    <col min="4" max="4" width="21.42578125" style="75" customWidth="1"/>
    <col min="5" max="5" width="19.42578125" style="24" customWidth="1"/>
    <col min="6" max="16384" width="9.140625" style="24"/>
  </cols>
  <sheetData>
    <row r="1" spans="1:5" ht="29.25" x14ac:dyDescent="0.25">
      <c r="A1" s="45" t="s">
        <v>35</v>
      </c>
      <c r="B1" s="40" t="str">
        <f>'A-Contracts-Partnerships Matrix'!B1</f>
        <v>KANSAS</v>
      </c>
      <c r="C1" s="41" t="s">
        <v>20</v>
      </c>
      <c r="D1" s="41"/>
      <c r="E1" s="57" t="str">
        <f>'A-Contracts-Partnerships Matrix'!J1</f>
        <v>FY2024</v>
      </c>
    </row>
    <row r="2" spans="1:5" ht="15.75" x14ac:dyDescent="0.25">
      <c r="A2" s="332" t="s">
        <v>229</v>
      </c>
      <c r="B2" s="333"/>
      <c r="C2" s="333"/>
      <c r="D2" s="333"/>
      <c r="E2" s="334"/>
    </row>
    <row r="3" spans="1:5" ht="51.6" customHeight="1" x14ac:dyDescent="0.25">
      <c r="A3" s="351" t="s">
        <v>230</v>
      </c>
      <c r="B3" s="360"/>
      <c r="C3" s="360"/>
      <c r="D3" s="360"/>
      <c r="E3" s="361"/>
    </row>
    <row r="4" spans="1:5" x14ac:dyDescent="0.25">
      <c r="A4" s="71"/>
      <c r="B4" s="72" t="s">
        <v>232</v>
      </c>
      <c r="C4" s="290" t="s">
        <v>231</v>
      </c>
      <c r="D4" s="290" t="s">
        <v>310</v>
      </c>
      <c r="E4" s="73" t="s">
        <v>227</v>
      </c>
    </row>
    <row r="5" spans="1:5" x14ac:dyDescent="0.25">
      <c r="A5" s="357" t="s">
        <v>223</v>
      </c>
      <c r="B5" s="358"/>
      <c r="C5" s="358"/>
      <c r="D5" s="358"/>
      <c r="E5" s="359"/>
    </row>
    <row r="6" spans="1:5" ht="90" x14ac:dyDescent="0.25">
      <c r="A6" s="74" t="s">
        <v>211</v>
      </c>
      <c r="B6" s="75" t="s">
        <v>233</v>
      </c>
      <c r="C6" s="287">
        <v>100000</v>
      </c>
      <c r="D6" s="287"/>
      <c r="E6" s="292">
        <v>29178</v>
      </c>
    </row>
    <row r="7" spans="1:5" s="81" customFormat="1" ht="165" x14ac:dyDescent="0.25">
      <c r="A7" s="74" t="s">
        <v>209</v>
      </c>
      <c r="B7" s="75" t="s">
        <v>311</v>
      </c>
      <c r="C7" s="288" t="s">
        <v>314</v>
      </c>
      <c r="D7" s="299" t="s">
        <v>329</v>
      </c>
      <c r="E7" s="292">
        <v>11475</v>
      </c>
    </row>
    <row r="8" spans="1:5" s="81" customFormat="1" ht="30" x14ac:dyDescent="0.25">
      <c r="A8" s="74"/>
      <c r="B8" s="75"/>
      <c r="C8" s="288" t="s">
        <v>312</v>
      </c>
      <c r="D8" s="299"/>
      <c r="E8" s="292"/>
    </row>
    <row r="9" spans="1:5" s="81" customFormat="1" ht="30" x14ac:dyDescent="0.25">
      <c r="A9" s="74"/>
      <c r="B9" s="75"/>
      <c r="C9" s="288" t="s">
        <v>313</v>
      </c>
      <c r="D9" s="299"/>
      <c r="E9" s="292"/>
    </row>
    <row r="10" spans="1:5" s="81" customFormat="1" x14ac:dyDescent="0.25">
      <c r="A10" s="242"/>
      <c r="B10" s="243"/>
      <c r="C10" s="294"/>
      <c r="D10" s="299"/>
      <c r="E10" s="292"/>
    </row>
    <row r="11" spans="1:5" s="81" customFormat="1" x14ac:dyDescent="0.25">
      <c r="A11" s="242"/>
      <c r="B11" s="243"/>
      <c r="C11" s="294"/>
      <c r="D11" s="299"/>
      <c r="E11" s="292"/>
    </row>
    <row r="12" spans="1:5" ht="45" x14ac:dyDescent="0.25">
      <c r="A12" s="74" t="s">
        <v>210</v>
      </c>
      <c r="B12" s="75" t="s">
        <v>235</v>
      </c>
      <c r="C12" s="288" t="s">
        <v>234</v>
      </c>
      <c r="D12" s="288"/>
      <c r="E12" s="293">
        <f>SUM(E7:E11)</f>
        <v>11475</v>
      </c>
    </row>
    <row r="13" spans="1:5" ht="30" x14ac:dyDescent="0.25">
      <c r="A13" s="74" t="s">
        <v>212</v>
      </c>
      <c r="C13" s="289">
        <v>1</v>
      </c>
      <c r="D13" s="289"/>
      <c r="E13" s="76">
        <f>E12/E6</f>
        <v>0.39327575570635409</v>
      </c>
    </row>
    <row r="14" spans="1:5" x14ac:dyDescent="0.25">
      <c r="A14" s="357" t="s">
        <v>224</v>
      </c>
      <c r="B14" s="358"/>
      <c r="C14" s="358"/>
      <c r="D14" s="358"/>
      <c r="E14" s="359"/>
    </row>
    <row r="15" spans="1:5" x14ac:dyDescent="0.25">
      <c r="A15" s="74" t="s">
        <v>213</v>
      </c>
      <c r="C15" s="287">
        <v>6500</v>
      </c>
      <c r="D15" s="287"/>
      <c r="E15" s="292">
        <v>13503</v>
      </c>
    </row>
    <row r="16" spans="1:5" ht="30" x14ac:dyDescent="0.25">
      <c r="A16" s="74" t="s">
        <v>214</v>
      </c>
      <c r="C16" s="288">
        <v>0</v>
      </c>
      <c r="D16" s="288"/>
      <c r="E16" s="292"/>
    </row>
    <row r="17" spans="1:5" ht="60" x14ac:dyDescent="0.25">
      <c r="A17" s="74" t="s">
        <v>215</v>
      </c>
      <c r="C17" s="288">
        <v>250</v>
      </c>
      <c r="D17" s="288"/>
      <c r="E17" s="292">
        <v>0</v>
      </c>
    </row>
    <row r="18" spans="1:5" ht="30" x14ac:dyDescent="0.25">
      <c r="A18" s="74" t="s">
        <v>222</v>
      </c>
      <c r="C18" s="287">
        <v>6250</v>
      </c>
      <c r="D18" s="287"/>
      <c r="E18" s="293">
        <f>E15-(E16+E17)</f>
        <v>13503</v>
      </c>
    </row>
    <row r="19" spans="1:5" x14ac:dyDescent="0.25">
      <c r="A19" s="357" t="s">
        <v>225</v>
      </c>
      <c r="B19" s="358"/>
      <c r="C19" s="358"/>
      <c r="D19" s="358"/>
      <c r="E19" s="359"/>
    </row>
    <row r="20" spans="1:5" ht="30" x14ac:dyDescent="0.25">
      <c r="A20" s="74" t="s">
        <v>216</v>
      </c>
      <c r="C20" s="288">
        <v>0</v>
      </c>
      <c r="D20" s="288"/>
      <c r="E20" s="292">
        <v>5303</v>
      </c>
    </row>
    <row r="21" spans="1:5" ht="30" x14ac:dyDescent="0.25">
      <c r="A21" s="74" t="s">
        <v>217</v>
      </c>
      <c r="C21" s="287">
        <v>2000</v>
      </c>
      <c r="D21" s="287"/>
      <c r="E21" s="292">
        <v>0</v>
      </c>
    </row>
    <row r="22" spans="1:5" ht="30" x14ac:dyDescent="0.25">
      <c r="A22" s="74" t="s">
        <v>218</v>
      </c>
      <c r="C22" s="287">
        <v>2000</v>
      </c>
      <c r="D22" s="287"/>
      <c r="E22" s="293">
        <f>SUM(E20:E21)</f>
        <v>5303</v>
      </c>
    </row>
    <row r="23" spans="1:5" ht="30" x14ac:dyDescent="0.25">
      <c r="A23" s="74" t="s">
        <v>219</v>
      </c>
      <c r="B23" s="75" t="s">
        <v>236</v>
      </c>
      <c r="C23" s="288">
        <v>500</v>
      </c>
      <c r="D23" s="288"/>
      <c r="E23" s="292"/>
    </row>
    <row r="24" spans="1:5" s="86" customFormat="1" ht="14.25" x14ac:dyDescent="0.2">
      <c r="A24" s="357" t="s">
        <v>226</v>
      </c>
      <c r="B24" s="358"/>
      <c r="C24" s="358"/>
      <c r="D24" s="358"/>
      <c r="E24" s="359"/>
    </row>
    <row r="25" spans="1:5" ht="30" x14ac:dyDescent="0.25">
      <c r="A25" s="74" t="s">
        <v>220</v>
      </c>
      <c r="B25" s="75" t="s">
        <v>228</v>
      </c>
      <c r="C25" s="295">
        <v>2000</v>
      </c>
      <c r="D25" s="288"/>
      <c r="E25" s="292">
        <v>5303</v>
      </c>
    </row>
    <row r="26" spans="1:5" ht="30.75" thickBot="1" x14ac:dyDescent="0.3">
      <c r="A26" s="77" t="s">
        <v>221</v>
      </c>
      <c r="B26" s="78"/>
      <c r="C26" s="291">
        <v>1</v>
      </c>
      <c r="D26" s="291"/>
      <c r="E26" s="79">
        <f>E25/E22</f>
        <v>1</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U94"/>
  <sheetViews>
    <sheetView zoomScale="120" zoomScaleNormal="120" workbookViewId="0">
      <selection activeCell="B5" sqref="B5"/>
    </sheetView>
  </sheetViews>
  <sheetFormatPr defaultColWidth="8.5703125" defaultRowHeight="15" x14ac:dyDescent="0.25"/>
  <cols>
    <col min="1" max="1" width="21.140625" style="75" customWidth="1"/>
    <col min="2" max="2" width="30.5703125" style="75" customWidth="1"/>
    <col min="3" max="3" width="20.5703125" style="75" customWidth="1"/>
    <col min="4" max="8" width="18.5703125" style="75" customWidth="1"/>
    <col min="9" max="9" width="13.140625" style="75" customWidth="1"/>
    <col min="10" max="10" width="11.42578125" style="183" customWidth="1"/>
    <col min="11" max="11" width="12" style="184" customWidth="1"/>
    <col min="12" max="12" width="12.5703125" style="185" customWidth="1"/>
    <col min="13" max="14" width="14.42578125" style="184" customWidth="1"/>
    <col min="15" max="15" width="13.140625" style="183" customWidth="1"/>
    <col min="16" max="16" width="19.5703125" style="183" customWidth="1"/>
    <col min="17" max="17" width="25.140625" style="75" customWidth="1"/>
    <col min="18" max="18" width="15.42578125" style="186" customWidth="1"/>
    <col min="19" max="19" width="15.85546875" style="186" customWidth="1"/>
    <col min="20" max="20" width="18.85546875" style="24" customWidth="1"/>
    <col min="21" max="21" width="21.85546875" style="24" customWidth="1"/>
    <col min="22" max="16384" width="8.5703125" style="24"/>
  </cols>
  <sheetData>
    <row r="1" spans="1:21" ht="29.25" x14ac:dyDescent="0.25">
      <c r="A1" s="45" t="s">
        <v>35</v>
      </c>
      <c r="B1" s="40" t="str">
        <f>'A-Contracts-Partnerships Matrix'!B1</f>
        <v>KANSAS</v>
      </c>
      <c r="C1" s="40"/>
      <c r="D1" s="177"/>
      <c r="E1" s="177"/>
      <c r="F1" s="177"/>
      <c r="G1" s="177"/>
      <c r="H1" s="177"/>
      <c r="I1" s="177"/>
      <c r="J1" s="178"/>
      <c r="K1" s="179"/>
      <c r="L1" s="180"/>
      <c r="M1" s="179"/>
      <c r="N1" s="179"/>
      <c r="O1" s="178"/>
      <c r="P1" s="178"/>
      <c r="Q1" s="177"/>
      <c r="R1" s="181"/>
      <c r="S1" s="181"/>
      <c r="T1" s="41" t="s">
        <v>20</v>
      </c>
      <c r="U1" s="57" t="s">
        <v>32</v>
      </c>
    </row>
    <row r="2" spans="1:21" x14ac:dyDescent="0.25">
      <c r="A2" s="362" t="s">
        <v>261</v>
      </c>
      <c r="B2" s="363"/>
      <c r="C2" s="363"/>
      <c r="D2" s="363"/>
      <c r="E2" s="363"/>
      <c r="F2" s="363"/>
      <c r="G2" s="363"/>
      <c r="H2" s="363"/>
      <c r="I2" s="363"/>
      <c r="J2" s="363"/>
      <c r="K2" s="363"/>
      <c r="L2" s="363"/>
      <c r="M2" s="363"/>
      <c r="N2" s="363"/>
      <c r="O2" s="363"/>
      <c r="P2" s="363"/>
      <c r="Q2" s="363"/>
      <c r="R2" s="363"/>
      <c r="S2" s="363"/>
      <c r="T2" s="363"/>
      <c r="U2" s="364"/>
    </row>
    <row r="3" spans="1:21" ht="19.350000000000001" customHeight="1" x14ac:dyDescent="0.25">
      <c r="A3" s="323"/>
      <c r="B3" s="365"/>
      <c r="C3" s="365"/>
      <c r="D3" s="365"/>
      <c r="E3" s="365"/>
      <c r="F3" s="365"/>
      <c r="G3" s="365"/>
      <c r="H3" s="365"/>
      <c r="I3" s="365"/>
      <c r="J3" s="365"/>
      <c r="K3" s="365"/>
      <c r="L3" s="365"/>
      <c r="M3" s="365"/>
      <c r="N3" s="365"/>
      <c r="O3" s="365"/>
      <c r="P3" s="365"/>
      <c r="Q3" s="365"/>
      <c r="R3" s="365"/>
      <c r="S3" s="365"/>
      <c r="T3" s="365"/>
      <c r="U3" s="366"/>
    </row>
    <row r="4" spans="1:21" x14ac:dyDescent="0.25">
      <c r="A4" s="188"/>
      <c r="B4" s="195"/>
      <c r="C4" s="195"/>
      <c r="D4" s="195"/>
      <c r="E4" s="195"/>
      <c r="F4" s="195"/>
      <c r="G4" s="195"/>
      <c r="H4" s="195"/>
      <c r="I4" s="195"/>
      <c r="J4" s="195"/>
      <c r="K4" s="195"/>
      <c r="L4" s="195"/>
      <c r="M4" s="195"/>
      <c r="N4" s="195"/>
      <c r="O4" s="195"/>
      <c r="P4" s="195"/>
      <c r="Q4" s="195"/>
      <c r="R4" s="195"/>
      <c r="S4" s="195"/>
      <c r="T4" s="195"/>
      <c r="U4" s="196"/>
    </row>
    <row r="5" spans="1:21" ht="43.5" x14ac:dyDescent="0.25">
      <c r="A5" s="152" t="s">
        <v>246</v>
      </c>
      <c r="B5" s="278"/>
      <c r="C5" s="278"/>
      <c r="D5" s="278"/>
      <c r="E5" s="278"/>
      <c r="F5" s="278"/>
      <c r="G5" s="278"/>
      <c r="H5" s="278"/>
      <c r="I5" s="210">
        <f>SUM(I12:I83)</f>
        <v>0</v>
      </c>
      <c r="J5" s="211"/>
      <c r="K5" s="212"/>
      <c r="L5" s="213"/>
      <c r="M5" s="212"/>
      <c r="N5" s="211">
        <f>SUM(N12:N83)</f>
        <v>0</v>
      </c>
      <c r="O5" s="211">
        <f>SUM(O12:O83)</f>
        <v>0</v>
      </c>
      <c r="P5" s="211">
        <f>SUM(P12:P83)</f>
        <v>0</v>
      </c>
      <c r="Q5" s="210"/>
      <c r="R5" s="211">
        <f t="shared" ref="R5:T5" si="0">SUM(R12:R83)</f>
        <v>0</v>
      </c>
      <c r="S5" s="211">
        <f t="shared" si="0"/>
        <v>0</v>
      </c>
      <c r="T5" s="211">
        <f t="shared" si="0"/>
        <v>0</v>
      </c>
      <c r="U5" s="196"/>
    </row>
    <row r="6" spans="1:21" x14ac:dyDescent="0.25">
      <c r="A6" s="214"/>
      <c r="B6" s="279"/>
      <c r="C6" s="279"/>
      <c r="D6" s="279"/>
      <c r="E6" s="279"/>
      <c r="F6" s="279"/>
      <c r="G6" s="279"/>
      <c r="H6" s="279"/>
      <c r="I6" s="215"/>
      <c r="J6" s="216"/>
      <c r="K6" s="217"/>
      <c r="L6" s="218"/>
      <c r="M6" s="217"/>
      <c r="N6" s="217"/>
      <c r="O6" s="216"/>
      <c r="P6" s="216"/>
      <c r="Q6" s="215"/>
      <c r="R6" s="219"/>
      <c r="S6" s="219"/>
      <c r="T6" s="86"/>
      <c r="U6" s="196"/>
    </row>
    <row r="7" spans="1:21" ht="29.25" x14ac:dyDescent="0.25">
      <c r="A7" s="220" t="s">
        <v>247</v>
      </c>
      <c r="B7" s="278"/>
      <c r="C7" s="278"/>
      <c r="D7" s="278"/>
      <c r="E7" s="278"/>
      <c r="F7" s="278"/>
      <c r="G7" s="278"/>
      <c r="H7" s="278"/>
      <c r="I7" s="222">
        <f>SUMIF($M$12:$M$83,100%,I$12:I$83)</f>
        <v>0</v>
      </c>
      <c r="J7" s="223"/>
      <c r="K7" s="224"/>
      <c r="L7" s="225"/>
      <c r="M7" s="224"/>
      <c r="N7" s="223">
        <f>SUMIF($M$12:$M$83,100%,N$12:N$83)</f>
        <v>0</v>
      </c>
      <c r="O7" s="223">
        <f>SUMIF($M$12:$M$83,100%,O$12:O$83)</f>
        <v>0</v>
      </c>
      <c r="P7" s="223">
        <f>SUMIF($M$12:$M$83,100%,P$12:P$83)</f>
        <v>0</v>
      </c>
      <c r="Q7" s="222"/>
      <c r="R7" s="223">
        <f t="shared" ref="R7:T7" si="1">SUMIF($M$12:$M$83,100%,R$12:R$83)</f>
        <v>0</v>
      </c>
      <c r="S7" s="223">
        <f t="shared" si="1"/>
        <v>0</v>
      </c>
      <c r="T7" s="226">
        <f t="shared" si="1"/>
        <v>0</v>
      </c>
      <c r="U7" s="196"/>
    </row>
    <row r="8" spans="1:21" ht="22.35" customHeight="1" thickBot="1" x14ac:dyDescent="0.3">
      <c r="A8" s="227" t="s">
        <v>248</v>
      </c>
      <c r="B8" s="280"/>
      <c r="C8" s="280"/>
      <c r="D8" s="280"/>
      <c r="E8" s="280"/>
      <c r="F8" s="280"/>
      <c r="G8" s="280"/>
      <c r="H8" s="280"/>
      <c r="I8" s="229">
        <f>SUMIF($M$12:$M$83,50%,I$12:I$83)</f>
        <v>0</v>
      </c>
      <c r="J8" s="230"/>
      <c r="K8" s="231"/>
      <c r="L8" s="232"/>
      <c r="M8" s="231"/>
      <c r="N8" s="230">
        <f>SUMIF($M$12:$M$83,50%,N$12:N$83)</f>
        <v>0</v>
      </c>
      <c r="O8" s="230">
        <f>SUMIF($M$12:$M$83,50%,O$12:O$83)</f>
        <v>0</v>
      </c>
      <c r="P8" s="230">
        <f>SUMIF($M$12:$M$83,50%,P$12:P$83)</f>
        <v>0</v>
      </c>
      <c r="Q8" s="229"/>
      <c r="R8" s="230">
        <f>SUMIF($M$12:$M$83,50%,R$12:R$83)</f>
        <v>0</v>
      </c>
      <c r="S8" s="230">
        <f>SUMIF($M$12:$M$83,50%,S$12:S$83)</f>
        <v>0</v>
      </c>
      <c r="T8" s="230">
        <f>SUMIF($M$12:$M$83,50%,T$12:T$83)</f>
        <v>0</v>
      </c>
      <c r="U8" s="196"/>
    </row>
    <row r="9" spans="1:21" ht="13.35" customHeight="1" thickBot="1" x14ac:dyDescent="0.3">
      <c r="A9" s="215"/>
      <c r="I9" s="215"/>
      <c r="J9" s="275"/>
      <c r="K9" s="276"/>
      <c r="L9" s="277"/>
      <c r="M9" s="276"/>
      <c r="N9" s="276"/>
      <c r="O9" s="275"/>
      <c r="P9" s="275"/>
      <c r="Q9" s="215"/>
      <c r="R9" s="275"/>
      <c r="S9" s="275"/>
      <c r="T9" s="275"/>
      <c r="U9" s="196"/>
    </row>
    <row r="10" spans="1:21" ht="19.7" customHeight="1" thickBot="1" x14ac:dyDescent="0.3">
      <c r="A10" s="367" t="s">
        <v>271</v>
      </c>
      <c r="B10" s="368"/>
      <c r="C10" s="368"/>
      <c r="D10" s="368"/>
      <c r="E10" s="368"/>
      <c r="F10" s="368"/>
      <c r="G10" s="368"/>
      <c r="H10" s="369"/>
      <c r="I10" s="370" t="s">
        <v>272</v>
      </c>
      <c r="J10" s="371"/>
      <c r="K10" s="371"/>
      <c r="L10" s="371"/>
      <c r="M10" s="371"/>
      <c r="N10" s="371"/>
      <c r="O10" s="371"/>
      <c r="P10" s="371"/>
      <c r="Q10" s="371"/>
      <c r="R10" s="371"/>
      <c r="S10" s="371"/>
      <c r="T10" s="371"/>
      <c r="U10" s="196"/>
    </row>
    <row r="11" spans="1:21" ht="108.75" customHeight="1" x14ac:dyDescent="0.25">
      <c r="A11" s="270" t="s">
        <v>237</v>
      </c>
      <c r="B11" s="271" t="s">
        <v>264</v>
      </c>
      <c r="C11" s="271" t="s">
        <v>301</v>
      </c>
      <c r="D11" s="271" t="s">
        <v>289</v>
      </c>
      <c r="E11" s="271" t="s">
        <v>309</v>
      </c>
      <c r="F11" s="282" t="s">
        <v>281</v>
      </c>
      <c r="G11" s="272" t="s">
        <v>282</v>
      </c>
      <c r="H11" s="286" t="s">
        <v>298</v>
      </c>
      <c r="I11" s="268" t="s">
        <v>263</v>
      </c>
      <c r="J11" s="233" t="s">
        <v>238</v>
      </c>
      <c r="K11" s="234" t="s">
        <v>239</v>
      </c>
      <c r="L11" s="235" t="s">
        <v>240</v>
      </c>
      <c r="M11" s="234" t="s">
        <v>273</v>
      </c>
      <c r="N11" s="234" t="s">
        <v>294</v>
      </c>
      <c r="O11" s="233" t="s">
        <v>241</v>
      </c>
      <c r="P11" s="233" t="s">
        <v>295</v>
      </c>
      <c r="Q11" s="233" t="s">
        <v>265</v>
      </c>
      <c r="R11" s="233" t="s">
        <v>296</v>
      </c>
      <c r="S11" s="233" t="s">
        <v>299</v>
      </c>
      <c r="T11" s="233" t="s">
        <v>297</v>
      </c>
    </row>
    <row r="12" spans="1:21" x14ac:dyDescent="0.25">
      <c r="A12" s="110"/>
      <c r="B12" s="111"/>
      <c r="C12" s="111"/>
      <c r="D12" s="111"/>
      <c r="E12" s="111"/>
      <c r="F12" s="283"/>
      <c r="G12" s="283"/>
      <c r="H12" s="273"/>
      <c r="I12" s="269"/>
      <c r="J12" s="236"/>
      <c r="K12" s="237"/>
      <c r="L12" s="238"/>
      <c r="M12" s="237"/>
      <c r="N12" s="239">
        <f t="shared" ref="N12:N14" si="2">SUM(I12*J12*L12)</f>
        <v>0</v>
      </c>
      <c r="O12" s="239">
        <f>SUM(N12*K12)</f>
        <v>0</v>
      </c>
      <c r="P12" s="239">
        <f>SUM(O12*M12)</f>
        <v>0</v>
      </c>
      <c r="Q12" s="111"/>
      <c r="R12" s="240"/>
      <c r="S12" s="240"/>
      <c r="T12" s="241">
        <f>SUM(P12+R12+S12)</f>
        <v>0</v>
      </c>
      <c r="U12" s="135"/>
    </row>
    <row r="13" spans="1:21" x14ac:dyDescent="0.25">
      <c r="A13" s="110"/>
      <c r="B13" s="111"/>
      <c r="C13" s="111"/>
      <c r="D13" s="111"/>
      <c r="E13" s="111"/>
      <c r="F13" s="283"/>
      <c r="G13" s="283"/>
      <c r="H13" s="273"/>
      <c r="I13" s="269"/>
      <c r="J13" s="236"/>
      <c r="K13" s="237"/>
      <c r="L13" s="238"/>
      <c r="M13" s="237"/>
      <c r="N13" s="239">
        <f t="shared" si="2"/>
        <v>0</v>
      </c>
      <c r="O13" s="239">
        <f t="shared" ref="O13:O76" si="3">SUM(N13*K13)</f>
        <v>0</v>
      </c>
      <c r="P13" s="239">
        <f t="shared" ref="P13:P76" si="4">SUM(O13*M13)</f>
        <v>0</v>
      </c>
      <c r="Q13" s="111"/>
      <c r="R13" s="240"/>
      <c r="S13" s="240"/>
      <c r="T13" s="241">
        <f t="shared" ref="T13:T76" si="5">SUM(P13+R13+S13)</f>
        <v>0</v>
      </c>
      <c r="U13" s="135"/>
    </row>
    <row r="14" spans="1:21" x14ac:dyDescent="0.25">
      <c r="A14" s="110"/>
      <c r="B14" s="111"/>
      <c r="C14" s="111"/>
      <c r="D14" s="111"/>
      <c r="E14" s="111"/>
      <c r="F14" s="283"/>
      <c r="G14" s="283"/>
      <c r="H14" s="273"/>
      <c r="I14" s="269"/>
      <c r="J14" s="236"/>
      <c r="K14" s="237"/>
      <c r="L14" s="238"/>
      <c r="M14" s="237"/>
      <c r="N14" s="239">
        <f t="shared" si="2"/>
        <v>0</v>
      </c>
      <c r="O14" s="239">
        <f t="shared" si="3"/>
        <v>0</v>
      </c>
      <c r="P14" s="239">
        <f t="shared" si="4"/>
        <v>0</v>
      </c>
      <c r="Q14" s="111"/>
      <c r="R14" s="240"/>
      <c r="S14" s="240"/>
      <c r="T14" s="241">
        <f t="shared" si="5"/>
        <v>0</v>
      </c>
      <c r="U14" s="135"/>
    </row>
    <row r="15" spans="1:21" x14ac:dyDescent="0.25">
      <c r="A15" s="110"/>
      <c r="B15" s="111"/>
      <c r="C15" s="111"/>
      <c r="D15" s="111"/>
      <c r="E15" s="111"/>
      <c r="F15" s="283"/>
      <c r="G15" s="283"/>
      <c r="H15" s="273"/>
      <c r="I15" s="269"/>
      <c r="J15" s="236"/>
      <c r="K15" s="237"/>
      <c r="L15" s="238"/>
      <c r="M15" s="237"/>
      <c r="N15" s="239">
        <f>SUM(I15*J15*L15)</f>
        <v>0</v>
      </c>
      <c r="O15" s="239">
        <f t="shared" si="3"/>
        <v>0</v>
      </c>
      <c r="P15" s="239">
        <f t="shared" si="4"/>
        <v>0</v>
      </c>
      <c r="Q15" s="111"/>
      <c r="R15" s="240"/>
      <c r="S15" s="240"/>
      <c r="T15" s="241">
        <f t="shared" si="5"/>
        <v>0</v>
      </c>
      <c r="U15" s="135"/>
    </row>
    <row r="16" spans="1:21" x14ac:dyDescent="0.25">
      <c r="A16" s="110"/>
      <c r="B16" s="111"/>
      <c r="C16" s="111"/>
      <c r="D16" s="111"/>
      <c r="E16" s="111"/>
      <c r="F16" s="283"/>
      <c r="G16" s="283"/>
      <c r="H16" s="273"/>
      <c r="I16" s="269"/>
      <c r="J16" s="236"/>
      <c r="K16" s="237"/>
      <c r="L16" s="238"/>
      <c r="M16" s="237"/>
      <c r="N16" s="239">
        <f t="shared" ref="N16:N79" si="6">SUM(I16*J16*L16)</f>
        <v>0</v>
      </c>
      <c r="O16" s="239">
        <f t="shared" si="3"/>
        <v>0</v>
      </c>
      <c r="P16" s="239">
        <f t="shared" si="4"/>
        <v>0</v>
      </c>
      <c r="Q16" s="111"/>
      <c r="R16" s="240"/>
      <c r="S16" s="240"/>
      <c r="T16" s="241">
        <f t="shared" si="5"/>
        <v>0</v>
      </c>
      <c r="U16" s="135"/>
    </row>
    <row r="17" spans="1:21" x14ac:dyDescent="0.25">
      <c r="A17" s="110"/>
      <c r="B17" s="111"/>
      <c r="C17" s="111"/>
      <c r="D17" s="111"/>
      <c r="E17" s="111"/>
      <c r="F17" s="283"/>
      <c r="G17" s="283"/>
      <c r="H17" s="273"/>
      <c r="I17" s="269"/>
      <c r="J17" s="236"/>
      <c r="K17" s="237"/>
      <c r="L17" s="238"/>
      <c r="M17" s="237"/>
      <c r="N17" s="239">
        <f t="shared" si="6"/>
        <v>0</v>
      </c>
      <c r="O17" s="239">
        <f t="shared" si="3"/>
        <v>0</v>
      </c>
      <c r="P17" s="239">
        <f t="shared" si="4"/>
        <v>0</v>
      </c>
      <c r="Q17" s="111"/>
      <c r="R17" s="240"/>
      <c r="S17" s="240"/>
      <c r="T17" s="241">
        <f t="shared" si="5"/>
        <v>0</v>
      </c>
      <c r="U17" s="135"/>
    </row>
    <row r="18" spans="1:21" x14ac:dyDescent="0.25">
      <c r="A18" s="110"/>
      <c r="B18" s="111"/>
      <c r="C18" s="111"/>
      <c r="D18" s="111"/>
      <c r="E18" s="111"/>
      <c r="F18" s="283"/>
      <c r="G18" s="283"/>
      <c r="H18" s="273"/>
      <c r="I18" s="269"/>
      <c r="J18" s="236"/>
      <c r="K18" s="237"/>
      <c r="L18" s="238"/>
      <c r="M18" s="237"/>
      <c r="N18" s="239">
        <f t="shared" si="6"/>
        <v>0</v>
      </c>
      <c r="O18" s="239">
        <f t="shared" si="3"/>
        <v>0</v>
      </c>
      <c r="P18" s="239">
        <f t="shared" si="4"/>
        <v>0</v>
      </c>
      <c r="Q18" s="111"/>
      <c r="R18" s="240"/>
      <c r="S18" s="240"/>
      <c r="T18" s="241">
        <f t="shared" si="5"/>
        <v>0</v>
      </c>
      <c r="U18" s="135"/>
    </row>
    <row r="19" spans="1:21" x14ac:dyDescent="0.25">
      <c r="A19" s="110"/>
      <c r="B19" s="111"/>
      <c r="C19" s="111"/>
      <c r="D19" s="111"/>
      <c r="E19" s="111"/>
      <c r="F19" s="283"/>
      <c r="G19" s="283"/>
      <c r="H19" s="273"/>
      <c r="I19" s="269"/>
      <c r="J19" s="236"/>
      <c r="K19" s="237"/>
      <c r="L19" s="238"/>
      <c r="M19" s="237"/>
      <c r="N19" s="239">
        <f t="shared" si="6"/>
        <v>0</v>
      </c>
      <c r="O19" s="239">
        <f t="shared" si="3"/>
        <v>0</v>
      </c>
      <c r="P19" s="239">
        <f t="shared" si="4"/>
        <v>0</v>
      </c>
      <c r="Q19" s="111"/>
      <c r="R19" s="240"/>
      <c r="S19" s="240"/>
      <c r="T19" s="241">
        <f t="shared" si="5"/>
        <v>0</v>
      </c>
      <c r="U19" s="135"/>
    </row>
    <row r="20" spans="1:21" x14ac:dyDescent="0.25">
      <c r="A20" s="110"/>
      <c r="B20" s="111"/>
      <c r="C20" s="111"/>
      <c r="D20" s="111"/>
      <c r="E20" s="111"/>
      <c r="F20" s="283"/>
      <c r="G20" s="283"/>
      <c r="H20" s="273"/>
      <c r="I20" s="269"/>
      <c r="J20" s="236"/>
      <c r="K20" s="237"/>
      <c r="L20" s="238"/>
      <c r="M20" s="237"/>
      <c r="N20" s="239">
        <f t="shared" si="6"/>
        <v>0</v>
      </c>
      <c r="O20" s="239">
        <f t="shared" si="3"/>
        <v>0</v>
      </c>
      <c r="P20" s="239">
        <f t="shared" si="4"/>
        <v>0</v>
      </c>
      <c r="Q20" s="111"/>
      <c r="R20" s="240"/>
      <c r="S20" s="240"/>
      <c r="T20" s="241">
        <f t="shared" si="5"/>
        <v>0</v>
      </c>
      <c r="U20" s="135"/>
    </row>
    <row r="21" spans="1:21" x14ac:dyDescent="0.25">
      <c r="A21" s="110"/>
      <c r="B21" s="111"/>
      <c r="C21" s="111"/>
      <c r="D21" s="111"/>
      <c r="E21" s="111"/>
      <c r="F21" s="283"/>
      <c r="G21" s="283"/>
      <c r="H21" s="273"/>
      <c r="I21" s="269"/>
      <c r="J21" s="236"/>
      <c r="K21" s="237"/>
      <c r="L21" s="238"/>
      <c r="M21" s="237"/>
      <c r="N21" s="239">
        <f t="shared" si="6"/>
        <v>0</v>
      </c>
      <c r="O21" s="239">
        <f t="shared" si="3"/>
        <v>0</v>
      </c>
      <c r="P21" s="239">
        <f t="shared" si="4"/>
        <v>0</v>
      </c>
      <c r="Q21" s="111"/>
      <c r="R21" s="240"/>
      <c r="S21" s="240"/>
      <c r="T21" s="241">
        <f t="shared" si="5"/>
        <v>0</v>
      </c>
      <c r="U21" s="135"/>
    </row>
    <row r="22" spans="1:21" x14ac:dyDescent="0.25">
      <c r="A22" s="110"/>
      <c r="B22" s="111"/>
      <c r="C22" s="111"/>
      <c r="D22" s="111"/>
      <c r="E22" s="111"/>
      <c r="F22" s="283"/>
      <c r="G22" s="283"/>
      <c r="H22" s="273"/>
      <c r="I22" s="269"/>
      <c r="J22" s="236"/>
      <c r="K22" s="237"/>
      <c r="L22" s="238"/>
      <c r="M22" s="237"/>
      <c r="N22" s="239">
        <f t="shared" si="6"/>
        <v>0</v>
      </c>
      <c r="O22" s="239">
        <f t="shared" si="3"/>
        <v>0</v>
      </c>
      <c r="P22" s="239">
        <f t="shared" si="4"/>
        <v>0</v>
      </c>
      <c r="Q22" s="111"/>
      <c r="R22" s="240"/>
      <c r="S22" s="240"/>
      <c r="T22" s="241">
        <f t="shared" si="5"/>
        <v>0</v>
      </c>
      <c r="U22" s="135"/>
    </row>
    <row r="23" spans="1:21" x14ac:dyDescent="0.25">
      <c r="A23" s="110"/>
      <c r="B23" s="111"/>
      <c r="C23" s="111"/>
      <c r="D23" s="111"/>
      <c r="E23" s="111"/>
      <c r="F23" s="283"/>
      <c r="G23" s="283"/>
      <c r="H23" s="273"/>
      <c r="I23" s="269"/>
      <c r="J23" s="236"/>
      <c r="K23" s="237"/>
      <c r="L23" s="238"/>
      <c r="M23" s="237"/>
      <c r="N23" s="239">
        <f t="shared" si="6"/>
        <v>0</v>
      </c>
      <c r="O23" s="239">
        <f t="shared" si="3"/>
        <v>0</v>
      </c>
      <c r="P23" s="239">
        <f t="shared" si="4"/>
        <v>0</v>
      </c>
      <c r="Q23" s="111"/>
      <c r="R23" s="240"/>
      <c r="S23" s="240"/>
      <c r="T23" s="241">
        <f t="shared" si="5"/>
        <v>0</v>
      </c>
      <c r="U23" s="135"/>
    </row>
    <row r="24" spans="1:21" x14ac:dyDescent="0.25">
      <c r="A24" s="110"/>
      <c r="B24" s="111"/>
      <c r="C24" s="111"/>
      <c r="D24" s="111"/>
      <c r="E24" s="111"/>
      <c r="F24" s="283"/>
      <c r="G24" s="283"/>
      <c r="H24" s="273"/>
      <c r="I24" s="269"/>
      <c r="J24" s="236"/>
      <c r="K24" s="237"/>
      <c r="L24" s="238"/>
      <c r="M24" s="237"/>
      <c r="N24" s="239">
        <f t="shared" si="6"/>
        <v>0</v>
      </c>
      <c r="O24" s="239">
        <f t="shared" si="3"/>
        <v>0</v>
      </c>
      <c r="P24" s="239">
        <f t="shared" si="4"/>
        <v>0</v>
      </c>
      <c r="Q24" s="111"/>
      <c r="R24" s="240"/>
      <c r="S24" s="240"/>
      <c r="T24" s="241">
        <f t="shared" si="5"/>
        <v>0</v>
      </c>
      <c r="U24" s="135"/>
    </row>
    <row r="25" spans="1:21" x14ac:dyDescent="0.25">
      <c r="A25" s="110"/>
      <c r="B25" s="111"/>
      <c r="C25" s="111"/>
      <c r="D25" s="111"/>
      <c r="E25" s="111"/>
      <c r="F25" s="283"/>
      <c r="G25" s="283"/>
      <c r="H25" s="273"/>
      <c r="I25" s="269"/>
      <c r="J25" s="236"/>
      <c r="K25" s="237"/>
      <c r="L25" s="238"/>
      <c r="M25" s="237"/>
      <c r="N25" s="239">
        <f t="shared" si="6"/>
        <v>0</v>
      </c>
      <c r="O25" s="239">
        <f t="shared" si="3"/>
        <v>0</v>
      </c>
      <c r="P25" s="239">
        <f t="shared" si="4"/>
        <v>0</v>
      </c>
      <c r="Q25" s="111"/>
      <c r="R25" s="240"/>
      <c r="S25" s="240"/>
      <c r="T25" s="241">
        <f t="shared" si="5"/>
        <v>0</v>
      </c>
      <c r="U25" s="135"/>
    </row>
    <row r="26" spans="1:21" x14ac:dyDescent="0.25">
      <c r="A26" s="110"/>
      <c r="B26" s="111"/>
      <c r="C26" s="111"/>
      <c r="D26" s="111"/>
      <c r="E26" s="111"/>
      <c r="F26" s="283"/>
      <c r="G26" s="283"/>
      <c r="H26" s="273"/>
      <c r="I26" s="269"/>
      <c r="J26" s="236"/>
      <c r="K26" s="237"/>
      <c r="L26" s="238"/>
      <c r="M26" s="237"/>
      <c r="N26" s="239">
        <f t="shared" si="6"/>
        <v>0</v>
      </c>
      <c r="O26" s="239">
        <f t="shared" si="3"/>
        <v>0</v>
      </c>
      <c r="P26" s="239">
        <f t="shared" si="4"/>
        <v>0</v>
      </c>
      <c r="Q26" s="111"/>
      <c r="R26" s="240"/>
      <c r="S26" s="240"/>
      <c r="T26" s="241">
        <f t="shared" si="5"/>
        <v>0</v>
      </c>
      <c r="U26" s="135"/>
    </row>
    <row r="27" spans="1:21" x14ac:dyDescent="0.25">
      <c r="A27" s="110"/>
      <c r="B27" s="111"/>
      <c r="C27" s="111"/>
      <c r="D27" s="111"/>
      <c r="E27" s="111"/>
      <c r="F27" s="283"/>
      <c r="G27" s="283"/>
      <c r="H27" s="273"/>
      <c r="I27" s="269"/>
      <c r="J27" s="236"/>
      <c r="K27" s="237"/>
      <c r="L27" s="238"/>
      <c r="M27" s="237"/>
      <c r="N27" s="239">
        <f t="shared" si="6"/>
        <v>0</v>
      </c>
      <c r="O27" s="239">
        <f t="shared" si="3"/>
        <v>0</v>
      </c>
      <c r="P27" s="239">
        <f t="shared" si="4"/>
        <v>0</v>
      </c>
      <c r="Q27" s="111"/>
      <c r="R27" s="240"/>
      <c r="S27" s="240"/>
      <c r="T27" s="241">
        <f t="shared" si="5"/>
        <v>0</v>
      </c>
      <c r="U27" s="135"/>
    </row>
    <row r="28" spans="1:21" x14ac:dyDescent="0.25">
      <c r="A28" s="110"/>
      <c r="B28" s="111"/>
      <c r="C28" s="111"/>
      <c r="D28" s="111"/>
      <c r="E28" s="111"/>
      <c r="F28" s="283"/>
      <c r="G28" s="283"/>
      <c r="H28" s="273"/>
      <c r="I28" s="269"/>
      <c r="J28" s="236"/>
      <c r="K28" s="237"/>
      <c r="L28" s="238"/>
      <c r="M28" s="237"/>
      <c r="N28" s="239">
        <f t="shared" si="6"/>
        <v>0</v>
      </c>
      <c r="O28" s="239">
        <f t="shared" si="3"/>
        <v>0</v>
      </c>
      <c r="P28" s="239">
        <f t="shared" si="4"/>
        <v>0</v>
      </c>
      <c r="Q28" s="111"/>
      <c r="R28" s="240"/>
      <c r="S28" s="240"/>
      <c r="T28" s="241">
        <f t="shared" si="5"/>
        <v>0</v>
      </c>
      <c r="U28" s="135"/>
    </row>
    <row r="29" spans="1:21" x14ac:dyDescent="0.25">
      <c r="A29" s="110"/>
      <c r="B29" s="111"/>
      <c r="C29" s="111"/>
      <c r="D29" s="111"/>
      <c r="E29" s="111"/>
      <c r="F29" s="283"/>
      <c r="G29" s="283"/>
      <c r="H29" s="273"/>
      <c r="I29" s="269"/>
      <c r="J29" s="236"/>
      <c r="K29" s="237"/>
      <c r="L29" s="238"/>
      <c r="M29" s="237"/>
      <c r="N29" s="239">
        <f t="shared" si="6"/>
        <v>0</v>
      </c>
      <c r="O29" s="239">
        <f t="shared" si="3"/>
        <v>0</v>
      </c>
      <c r="P29" s="239">
        <f t="shared" si="4"/>
        <v>0</v>
      </c>
      <c r="Q29" s="111"/>
      <c r="R29" s="240"/>
      <c r="S29" s="240"/>
      <c r="T29" s="241">
        <f t="shared" si="5"/>
        <v>0</v>
      </c>
      <c r="U29" s="135"/>
    </row>
    <row r="30" spans="1:21" x14ac:dyDescent="0.25">
      <c r="A30" s="110"/>
      <c r="B30" s="111"/>
      <c r="C30" s="111"/>
      <c r="D30" s="111"/>
      <c r="E30" s="111"/>
      <c r="F30" s="283"/>
      <c r="G30" s="283"/>
      <c r="H30" s="273"/>
      <c r="I30" s="269"/>
      <c r="J30" s="236"/>
      <c r="K30" s="237"/>
      <c r="L30" s="238"/>
      <c r="M30" s="237"/>
      <c r="N30" s="239">
        <f t="shared" si="6"/>
        <v>0</v>
      </c>
      <c r="O30" s="239">
        <f t="shared" si="3"/>
        <v>0</v>
      </c>
      <c r="P30" s="239">
        <f t="shared" si="4"/>
        <v>0</v>
      </c>
      <c r="Q30" s="111"/>
      <c r="R30" s="240"/>
      <c r="S30" s="240"/>
      <c r="T30" s="241">
        <f t="shared" si="5"/>
        <v>0</v>
      </c>
      <c r="U30" s="135"/>
    </row>
    <row r="31" spans="1:21" x14ac:dyDescent="0.25">
      <c r="A31" s="110"/>
      <c r="B31" s="111"/>
      <c r="C31" s="111"/>
      <c r="D31" s="111"/>
      <c r="E31" s="111"/>
      <c r="F31" s="283"/>
      <c r="G31" s="283"/>
      <c r="H31" s="273"/>
      <c r="I31" s="269"/>
      <c r="J31" s="236"/>
      <c r="K31" s="237"/>
      <c r="L31" s="238"/>
      <c r="M31" s="237"/>
      <c r="N31" s="239">
        <f t="shared" si="6"/>
        <v>0</v>
      </c>
      <c r="O31" s="239">
        <f t="shared" si="3"/>
        <v>0</v>
      </c>
      <c r="P31" s="239">
        <f t="shared" si="4"/>
        <v>0</v>
      </c>
      <c r="Q31" s="111"/>
      <c r="R31" s="240"/>
      <c r="S31" s="240"/>
      <c r="T31" s="241">
        <f t="shared" si="5"/>
        <v>0</v>
      </c>
      <c r="U31" s="135"/>
    </row>
    <row r="32" spans="1:21" x14ac:dyDescent="0.25">
      <c r="A32" s="110"/>
      <c r="B32" s="111"/>
      <c r="C32" s="111"/>
      <c r="D32" s="111"/>
      <c r="E32" s="111"/>
      <c r="F32" s="283"/>
      <c r="G32" s="283"/>
      <c r="H32" s="273"/>
      <c r="I32" s="269"/>
      <c r="J32" s="236"/>
      <c r="K32" s="237"/>
      <c r="L32" s="238"/>
      <c r="M32" s="237"/>
      <c r="N32" s="239">
        <f t="shared" si="6"/>
        <v>0</v>
      </c>
      <c r="O32" s="239">
        <f t="shared" si="3"/>
        <v>0</v>
      </c>
      <c r="P32" s="239">
        <f t="shared" si="4"/>
        <v>0</v>
      </c>
      <c r="Q32" s="111"/>
      <c r="R32" s="240"/>
      <c r="S32" s="240"/>
      <c r="T32" s="241">
        <f t="shared" si="5"/>
        <v>0</v>
      </c>
      <c r="U32" s="135"/>
    </row>
    <row r="33" spans="1:21" x14ac:dyDescent="0.25">
      <c r="A33" s="110"/>
      <c r="B33" s="111"/>
      <c r="C33" s="111"/>
      <c r="D33" s="111"/>
      <c r="E33" s="111"/>
      <c r="F33" s="283"/>
      <c r="G33" s="283"/>
      <c r="H33" s="273"/>
      <c r="I33" s="269"/>
      <c r="J33" s="236"/>
      <c r="K33" s="237"/>
      <c r="L33" s="238"/>
      <c r="M33" s="237"/>
      <c r="N33" s="239">
        <f t="shared" si="6"/>
        <v>0</v>
      </c>
      <c r="O33" s="239">
        <f t="shared" si="3"/>
        <v>0</v>
      </c>
      <c r="P33" s="239">
        <f t="shared" si="4"/>
        <v>0</v>
      </c>
      <c r="Q33" s="111"/>
      <c r="R33" s="240"/>
      <c r="S33" s="240"/>
      <c r="T33" s="241">
        <f t="shared" si="5"/>
        <v>0</v>
      </c>
      <c r="U33" s="135"/>
    </row>
    <row r="34" spans="1:21" x14ac:dyDescent="0.25">
      <c r="A34" s="110"/>
      <c r="B34" s="111"/>
      <c r="C34" s="111"/>
      <c r="D34" s="111"/>
      <c r="E34" s="111"/>
      <c r="F34" s="283"/>
      <c r="G34" s="283"/>
      <c r="H34" s="273"/>
      <c r="I34" s="269"/>
      <c r="J34" s="236"/>
      <c r="K34" s="237"/>
      <c r="L34" s="238"/>
      <c r="M34" s="237"/>
      <c r="N34" s="239">
        <f t="shared" si="6"/>
        <v>0</v>
      </c>
      <c r="O34" s="239">
        <f t="shared" si="3"/>
        <v>0</v>
      </c>
      <c r="P34" s="239">
        <f t="shared" si="4"/>
        <v>0</v>
      </c>
      <c r="Q34" s="111"/>
      <c r="R34" s="240"/>
      <c r="S34" s="240"/>
      <c r="T34" s="241">
        <f t="shared" si="5"/>
        <v>0</v>
      </c>
      <c r="U34" s="135"/>
    </row>
    <row r="35" spans="1:21" x14ac:dyDescent="0.25">
      <c r="A35" s="110"/>
      <c r="B35" s="111"/>
      <c r="C35" s="111"/>
      <c r="D35" s="111"/>
      <c r="E35" s="111"/>
      <c r="F35" s="283"/>
      <c r="G35" s="283"/>
      <c r="H35" s="273"/>
      <c r="I35" s="269"/>
      <c r="J35" s="236"/>
      <c r="K35" s="237"/>
      <c r="L35" s="238"/>
      <c r="M35" s="237"/>
      <c r="N35" s="239">
        <f t="shared" si="6"/>
        <v>0</v>
      </c>
      <c r="O35" s="239">
        <f t="shared" si="3"/>
        <v>0</v>
      </c>
      <c r="P35" s="239">
        <f t="shared" si="4"/>
        <v>0</v>
      </c>
      <c r="Q35" s="111"/>
      <c r="R35" s="240"/>
      <c r="S35" s="240"/>
      <c r="T35" s="241">
        <f t="shared" si="5"/>
        <v>0</v>
      </c>
      <c r="U35" s="135"/>
    </row>
    <row r="36" spans="1:21" x14ac:dyDescent="0.25">
      <c r="A36" s="110"/>
      <c r="B36" s="111"/>
      <c r="C36" s="111"/>
      <c r="D36" s="111"/>
      <c r="E36" s="111"/>
      <c r="F36" s="283"/>
      <c r="G36" s="283"/>
      <c r="H36" s="273"/>
      <c r="I36" s="269"/>
      <c r="J36" s="236"/>
      <c r="K36" s="237"/>
      <c r="L36" s="238"/>
      <c r="M36" s="237"/>
      <c r="N36" s="239">
        <f t="shared" si="6"/>
        <v>0</v>
      </c>
      <c r="O36" s="239">
        <f t="shared" si="3"/>
        <v>0</v>
      </c>
      <c r="P36" s="239">
        <f t="shared" si="4"/>
        <v>0</v>
      </c>
      <c r="Q36" s="111"/>
      <c r="R36" s="240"/>
      <c r="S36" s="240"/>
      <c r="T36" s="241">
        <f t="shared" si="5"/>
        <v>0</v>
      </c>
      <c r="U36" s="135"/>
    </row>
    <row r="37" spans="1:21" x14ac:dyDescent="0.25">
      <c r="A37" s="110"/>
      <c r="B37" s="111"/>
      <c r="C37" s="111"/>
      <c r="D37" s="111"/>
      <c r="E37" s="111"/>
      <c r="F37" s="283"/>
      <c r="G37" s="283"/>
      <c r="H37" s="273"/>
      <c r="I37" s="269"/>
      <c r="J37" s="236"/>
      <c r="K37" s="237"/>
      <c r="L37" s="238"/>
      <c r="M37" s="237"/>
      <c r="N37" s="239">
        <f t="shared" si="6"/>
        <v>0</v>
      </c>
      <c r="O37" s="239">
        <f t="shared" si="3"/>
        <v>0</v>
      </c>
      <c r="P37" s="239">
        <f t="shared" si="4"/>
        <v>0</v>
      </c>
      <c r="Q37" s="111"/>
      <c r="R37" s="240"/>
      <c r="S37" s="240"/>
      <c r="T37" s="241">
        <f t="shared" si="5"/>
        <v>0</v>
      </c>
      <c r="U37" s="135"/>
    </row>
    <row r="38" spans="1:21" x14ac:dyDescent="0.25">
      <c r="A38" s="110"/>
      <c r="B38" s="111"/>
      <c r="C38" s="111"/>
      <c r="D38" s="111"/>
      <c r="E38" s="111"/>
      <c r="F38" s="283"/>
      <c r="G38" s="283"/>
      <c r="H38" s="273"/>
      <c r="I38" s="269"/>
      <c r="J38" s="236"/>
      <c r="K38" s="237"/>
      <c r="L38" s="238"/>
      <c r="M38" s="237"/>
      <c r="N38" s="239">
        <f t="shared" si="6"/>
        <v>0</v>
      </c>
      <c r="O38" s="239">
        <f t="shared" si="3"/>
        <v>0</v>
      </c>
      <c r="P38" s="239">
        <f t="shared" si="4"/>
        <v>0</v>
      </c>
      <c r="Q38" s="111"/>
      <c r="R38" s="240"/>
      <c r="S38" s="240"/>
      <c r="T38" s="241">
        <f t="shared" si="5"/>
        <v>0</v>
      </c>
      <c r="U38" s="135"/>
    </row>
    <row r="39" spans="1:21" x14ac:dyDescent="0.25">
      <c r="A39" s="110"/>
      <c r="B39" s="111"/>
      <c r="C39" s="111"/>
      <c r="D39" s="111"/>
      <c r="E39" s="111"/>
      <c r="F39" s="283"/>
      <c r="G39" s="283"/>
      <c r="H39" s="273"/>
      <c r="I39" s="269"/>
      <c r="J39" s="236"/>
      <c r="K39" s="237"/>
      <c r="L39" s="238"/>
      <c r="M39" s="237"/>
      <c r="N39" s="239">
        <f t="shared" si="6"/>
        <v>0</v>
      </c>
      <c r="O39" s="239">
        <f t="shared" si="3"/>
        <v>0</v>
      </c>
      <c r="P39" s="239">
        <f t="shared" si="4"/>
        <v>0</v>
      </c>
      <c r="Q39" s="111"/>
      <c r="R39" s="240"/>
      <c r="S39" s="240"/>
      <c r="T39" s="241">
        <f t="shared" si="5"/>
        <v>0</v>
      </c>
      <c r="U39" s="135"/>
    </row>
    <row r="40" spans="1:21" x14ac:dyDescent="0.25">
      <c r="A40" s="110"/>
      <c r="B40" s="111"/>
      <c r="C40" s="111"/>
      <c r="D40" s="111"/>
      <c r="E40" s="111"/>
      <c r="F40" s="283"/>
      <c r="G40" s="283"/>
      <c r="H40" s="273"/>
      <c r="I40" s="269"/>
      <c r="J40" s="236"/>
      <c r="K40" s="237"/>
      <c r="L40" s="238"/>
      <c r="M40" s="237"/>
      <c r="N40" s="239">
        <f t="shared" si="6"/>
        <v>0</v>
      </c>
      <c r="O40" s="239">
        <f t="shared" si="3"/>
        <v>0</v>
      </c>
      <c r="P40" s="239">
        <f t="shared" si="4"/>
        <v>0</v>
      </c>
      <c r="Q40" s="111"/>
      <c r="R40" s="240"/>
      <c r="S40" s="240"/>
      <c r="T40" s="241">
        <f t="shared" si="5"/>
        <v>0</v>
      </c>
      <c r="U40" s="135"/>
    </row>
    <row r="41" spans="1:21" x14ac:dyDescent="0.25">
      <c r="A41" s="110"/>
      <c r="B41" s="111"/>
      <c r="C41" s="111"/>
      <c r="D41" s="111"/>
      <c r="E41" s="111"/>
      <c r="F41" s="283"/>
      <c r="G41" s="283"/>
      <c r="H41" s="273"/>
      <c r="I41" s="269"/>
      <c r="J41" s="236"/>
      <c r="K41" s="237"/>
      <c r="L41" s="238"/>
      <c r="M41" s="237"/>
      <c r="N41" s="239">
        <f t="shared" si="6"/>
        <v>0</v>
      </c>
      <c r="O41" s="239">
        <f t="shared" si="3"/>
        <v>0</v>
      </c>
      <c r="P41" s="239">
        <f t="shared" si="4"/>
        <v>0</v>
      </c>
      <c r="Q41" s="111"/>
      <c r="R41" s="240"/>
      <c r="S41" s="240"/>
      <c r="T41" s="241">
        <f t="shared" si="5"/>
        <v>0</v>
      </c>
      <c r="U41" s="135"/>
    </row>
    <row r="42" spans="1:21" x14ac:dyDescent="0.25">
      <c r="A42" s="110"/>
      <c r="B42" s="111"/>
      <c r="C42" s="111"/>
      <c r="D42" s="111"/>
      <c r="E42" s="111"/>
      <c r="F42" s="283"/>
      <c r="G42" s="283"/>
      <c r="H42" s="273"/>
      <c r="I42" s="269"/>
      <c r="J42" s="236"/>
      <c r="K42" s="237"/>
      <c r="L42" s="238"/>
      <c r="M42" s="237"/>
      <c r="N42" s="239">
        <f t="shared" si="6"/>
        <v>0</v>
      </c>
      <c r="O42" s="239">
        <f t="shared" si="3"/>
        <v>0</v>
      </c>
      <c r="P42" s="239">
        <f t="shared" si="4"/>
        <v>0</v>
      </c>
      <c r="Q42" s="111"/>
      <c r="R42" s="240"/>
      <c r="S42" s="240"/>
      <c r="T42" s="241">
        <f t="shared" si="5"/>
        <v>0</v>
      </c>
      <c r="U42" s="135"/>
    </row>
    <row r="43" spans="1:21" x14ac:dyDescent="0.25">
      <c r="A43" s="110"/>
      <c r="B43" s="111"/>
      <c r="C43" s="111"/>
      <c r="D43" s="111"/>
      <c r="E43" s="111"/>
      <c r="F43" s="283"/>
      <c r="G43" s="283"/>
      <c r="H43" s="273"/>
      <c r="I43" s="269"/>
      <c r="J43" s="236"/>
      <c r="K43" s="237"/>
      <c r="L43" s="238"/>
      <c r="M43" s="237"/>
      <c r="N43" s="239">
        <f t="shared" si="6"/>
        <v>0</v>
      </c>
      <c r="O43" s="239">
        <f t="shared" si="3"/>
        <v>0</v>
      </c>
      <c r="P43" s="239">
        <f t="shared" si="4"/>
        <v>0</v>
      </c>
      <c r="Q43" s="111"/>
      <c r="R43" s="240"/>
      <c r="S43" s="240"/>
      <c r="T43" s="241">
        <f t="shared" si="5"/>
        <v>0</v>
      </c>
      <c r="U43" s="135"/>
    </row>
    <row r="44" spans="1:21" x14ac:dyDescent="0.25">
      <c r="A44" s="110"/>
      <c r="B44" s="111"/>
      <c r="C44" s="111"/>
      <c r="D44" s="111"/>
      <c r="E44" s="111"/>
      <c r="F44" s="283"/>
      <c r="G44" s="283"/>
      <c r="H44" s="273"/>
      <c r="I44" s="269"/>
      <c r="J44" s="236"/>
      <c r="K44" s="237"/>
      <c r="L44" s="238"/>
      <c r="M44" s="237"/>
      <c r="N44" s="239">
        <f t="shared" si="6"/>
        <v>0</v>
      </c>
      <c r="O44" s="239">
        <f t="shared" si="3"/>
        <v>0</v>
      </c>
      <c r="P44" s="239">
        <f t="shared" si="4"/>
        <v>0</v>
      </c>
      <c r="Q44" s="111"/>
      <c r="R44" s="240"/>
      <c r="S44" s="240"/>
      <c r="T44" s="241">
        <f t="shared" si="5"/>
        <v>0</v>
      </c>
      <c r="U44" s="135"/>
    </row>
    <row r="45" spans="1:21" x14ac:dyDescent="0.25">
      <c r="A45" s="110"/>
      <c r="B45" s="111"/>
      <c r="C45" s="111"/>
      <c r="D45" s="111"/>
      <c r="E45" s="111"/>
      <c r="F45" s="283"/>
      <c r="G45" s="283"/>
      <c r="H45" s="273"/>
      <c r="I45" s="269"/>
      <c r="J45" s="236"/>
      <c r="K45" s="237"/>
      <c r="L45" s="238"/>
      <c r="M45" s="237"/>
      <c r="N45" s="239">
        <f t="shared" si="6"/>
        <v>0</v>
      </c>
      <c r="O45" s="239">
        <f t="shared" si="3"/>
        <v>0</v>
      </c>
      <c r="P45" s="239">
        <f t="shared" si="4"/>
        <v>0</v>
      </c>
      <c r="Q45" s="111"/>
      <c r="R45" s="240"/>
      <c r="S45" s="240"/>
      <c r="T45" s="241">
        <f t="shared" si="5"/>
        <v>0</v>
      </c>
      <c r="U45" s="135"/>
    </row>
    <row r="46" spans="1:21" x14ac:dyDescent="0.25">
      <c r="A46" s="110"/>
      <c r="B46" s="111"/>
      <c r="C46" s="111"/>
      <c r="D46" s="111"/>
      <c r="E46" s="111"/>
      <c r="F46" s="283"/>
      <c r="G46" s="283"/>
      <c r="H46" s="273"/>
      <c r="I46" s="269"/>
      <c r="J46" s="236"/>
      <c r="K46" s="237"/>
      <c r="L46" s="238"/>
      <c r="M46" s="237"/>
      <c r="N46" s="239">
        <f t="shared" si="6"/>
        <v>0</v>
      </c>
      <c r="O46" s="239">
        <f t="shared" si="3"/>
        <v>0</v>
      </c>
      <c r="P46" s="239">
        <f t="shared" si="4"/>
        <v>0</v>
      </c>
      <c r="Q46" s="111"/>
      <c r="R46" s="240"/>
      <c r="S46" s="240"/>
      <c r="T46" s="241">
        <f t="shared" si="5"/>
        <v>0</v>
      </c>
      <c r="U46" s="135"/>
    </row>
    <row r="47" spans="1:21" x14ac:dyDescent="0.25">
      <c r="A47" s="110"/>
      <c r="B47" s="111"/>
      <c r="C47" s="111"/>
      <c r="D47" s="111"/>
      <c r="E47" s="111"/>
      <c r="F47" s="283"/>
      <c r="G47" s="283"/>
      <c r="H47" s="273"/>
      <c r="I47" s="269"/>
      <c r="J47" s="236"/>
      <c r="K47" s="237"/>
      <c r="L47" s="238"/>
      <c r="M47" s="237"/>
      <c r="N47" s="239">
        <f t="shared" si="6"/>
        <v>0</v>
      </c>
      <c r="O47" s="239">
        <f t="shared" si="3"/>
        <v>0</v>
      </c>
      <c r="P47" s="239">
        <f t="shared" si="4"/>
        <v>0</v>
      </c>
      <c r="Q47" s="111"/>
      <c r="R47" s="240"/>
      <c r="S47" s="240"/>
      <c r="T47" s="241">
        <f t="shared" si="5"/>
        <v>0</v>
      </c>
      <c r="U47" s="135"/>
    </row>
    <row r="48" spans="1:21" x14ac:dyDescent="0.25">
      <c r="A48" s="110"/>
      <c r="B48" s="111"/>
      <c r="C48" s="111"/>
      <c r="D48" s="111"/>
      <c r="E48" s="111"/>
      <c r="F48" s="283"/>
      <c r="G48" s="283"/>
      <c r="H48" s="273"/>
      <c r="I48" s="269"/>
      <c r="J48" s="236"/>
      <c r="K48" s="237"/>
      <c r="L48" s="238"/>
      <c r="M48" s="237"/>
      <c r="N48" s="239">
        <f t="shared" si="6"/>
        <v>0</v>
      </c>
      <c r="O48" s="239">
        <f t="shared" si="3"/>
        <v>0</v>
      </c>
      <c r="P48" s="239">
        <f t="shared" si="4"/>
        <v>0</v>
      </c>
      <c r="Q48" s="111"/>
      <c r="R48" s="240"/>
      <c r="S48" s="240"/>
      <c r="T48" s="241">
        <f t="shared" si="5"/>
        <v>0</v>
      </c>
      <c r="U48" s="135"/>
    </row>
    <row r="49" spans="1:21" x14ac:dyDescent="0.25">
      <c r="A49" s="110"/>
      <c r="B49" s="111"/>
      <c r="C49" s="111"/>
      <c r="D49" s="111"/>
      <c r="E49" s="111"/>
      <c r="F49" s="283"/>
      <c r="G49" s="283"/>
      <c r="H49" s="273"/>
      <c r="I49" s="269"/>
      <c r="J49" s="236"/>
      <c r="K49" s="237"/>
      <c r="L49" s="238"/>
      <c r="M49" s="237"/>
      <c r="N49" s="239">
        <f t="shared" si="6"/>
        <v>0</v>
      </c>
      <c r="O49" s="239">
        <f t="shared" si="3"/>
        <v>0</v>
      </c>
      <c r="P49" s="239">
        <f t="shared" si="4"/>
        <v>0</v>
      </c>
      <c r="Q49" s="111"/>
      <c r="R49" s="240"/>
      <c r="S49" s="240"/>
      <c r="T49" s="241">
        <f t="shared" si="5"/>
        <v>0</v>
      </c>
      <c r="U49" s="135"/>
    </row>
    <row r="50" spans="1:21" x14ac:dyDescent="0.25">
      <c r="A50" s="110"/>
      <c r="B50" s="111"/>
      <c r="C50" s="111"/>
      <c r="D50" s="111"/>
      <c r="E50" s="111"/>
      <c r="F50" s="283"/>
      <c r="G50" s="283"/>
      <c r="H50" s="273"/>
      <c r="I50" s="269"/>
      <c r="J50" s="236"/>
      <c r="K50" s="237"/>
      <c r="L50" s="238"/>
      <c r="M50" s="237"/>
      <c r="N50" s="239">
        <f t="shared" si="6"/>
        <v>0</v>
      </c>
      <c r="O50" s="239">
        <f t="shared" si="3"/>
        <v>0</v>
      </c>
      <c r="P50" s="239">
        <f t="shared" si="4"/>
        <v>0</v>
      </c>
      <c r="Q50" s="111"/>
      <c r="R50" s="240"/>
      <c r="S50" s="240"/>
      <c r="T50" s="241">
        <f t="shared" si="5"/>
        <v>0</v>
      </c>
      <c r="U50" s="135"/>
    </row>
    <row r="51" spans="1:21" x14ac:dyDescent="0.25">
      <c r="A51" s="110"/>
      <c r="B51" s="111"/>
      <c r="C51" s="111"/>
      <c r="D51" s="111"/>
      <c r="E51" s="111"/>
      <c r="F51" s="283"/>
      <c r="G51" s="283"/>
      <c r="H51" s="273"/>
      <c r="I51" s="269"/>
      <c r="J51" s="236"/>
      <c r="K51" s="237"/>
      <c r="L51" s="238"/>
      <c r="M51" s="237"/>
      <c r="N51" s="239">
        <f t="shared" si="6"/>
        <v>0</v>
      </c>
      <c r="O51" s="239">
        <f t="shared" si="3"/>
        <v>0</v>
      </c>
      <c r="P51" s="239">
        <f t="shared" si="4"/>
        <v>0</v>
      </c>
      <c r="Q51" s="111"/>
      <c r="R51" s="240"/>
      <c r="S51" s="240"/>
      <c r="T51" s="241">
        <f t="shared" si="5"/>
        <v>0</v>
      </c>
      <c r="U51" s="135"/>
    </row>
    <row r="52" spans="1:21" x14ac:dyDescent="0.25">
      <c r="A52" s="110"/>
      <c r="B52" s="111"/>
      <c r="C52" s="111"/>
      <c r="D52" s="111"/>
      <c r="E52" s="111"/>
      <c r="F52" s="283"/>
      <c r="G52" s="283"/>
      <c r="H52" s="273"/>
      <c r="I52" s="269"/>
      <c r="J52" s="236"/>
      <c r="K52" s="237"/>
      <c r="L52" s="238"/>
      <c r="M52" s="237"/>
      <c r="N52" s="239">
        <f t="shared" si="6"/>
        <v>0</v>
      </c>
      <c r="O52" s="239">
        <f t="shared" si="3"/>
        <v>0</v>
      </c>
      <c r="P52" s="239">
        <f t="shared" si="4"/>
        <v>0</v>
      </c>
      <c r="Q52" s="111"/>
      <c r="R52" s="240"/>
      <c r="S52" s="240"/>
      <c r="T52" s="241">
        <f t="shared" si="5"/>
        <v>0</v>
      </c>
      <c r="U52" s="135"/>
    </row>
    <row r="53" spans="1:21" x14ac:dyDescent="0.25">
      <c r="A53" s="110"/>
      <c r="B53" s="111"/>
      <c r="C53" s="111"/>
      <c r="D53" s="111"/>
      <c r="E53" s="111"/>
      <c r="F53" s="283"/>
      <c r="G53" s="283"/>
      <c r="H53" s="273"/>
      <c r="I53" s="269"/>
      <c r="J53" s="236"/>
      <c r="K53" s="237"/>
      <c r="L53" s="238"/>
      <c r="M53" s="237"/>
      <c r="N53" s="239">
        <f t="shared" si="6"/>
        <v>0</v>
      </c>
      <c r="O53" s="239">
        <f t="shared" si="3"/>
        <v>0</v>
      </c>
      <c r="P53" s="239">
        <f t="shared" si="4"/>
        <v>0</v>
      </c>
      <c r="Q53" s="111"/>
      <c r="R53" s="240"/>
      <c r="S53" s="240"/>
      <c r="T53" s="241">
        <f t="shared" si="5"/>
        <v>0</v>
      </c>
      <c r="U53" s="135"/>
    </row>
    <row r="54" spans="1:21" x14ac:dyDescent="0.25">
      <c r="A54" s="110"/>
      <c r="B54" s="111"/>
      <c r="C54" s="111"/>
      <c r="D54" s="111"/>
      <c r="E54" s="111"/>
      <c r="F54" s="283"/>
      <c r="G54" s="283"/>
      <c r="H54" s="273"/>
      <c r="I54" s="269"/>
      <c r="J54" s="236"/>
      <c r="K54" s="237"/>
      <c r="L54" s="238"/>
      <c r="M54" s="237"/>
      <c r="N54" s="239">
        <f t="shared" si="6"/>
        <v>0</v>
      </c>
      <c r="O54" s="239">
        <f t="shared" si="3"/>
        <v>0</v>
      </c>
      <c r="P54" s="239">
        <f t="shared" si="4"/>
        <v>0</v>
      </c>
      <c r="Q54" s="111"/>
      <c r="R54" s="240"/>
      <c r="S54" s="240"/>
      <c r="T54" s="241">
        <f t="shared" si="5"/>
        <v>0</v>
      </c>
      <c r="U54" s="135"/>
    </row>
    <row r="55" spans="1:21" x14ac:dyDescent="0.25">
      <c r="A55" s="110"/>
      <c r="B55" s="111"/>
      <c r="C55" s="111"/>
      <c r="D55" s="111"/>
      <c r="E55" s="111"/>
      <c r="F55" s="283"/>
      <c r="G55" s="283"/>
      <c r="H55" s="273"/>
      <c r="I55" s="269"/>
      <c r="J55" s="236"/>
      <c r="K55" s="237"/>
      <c r="L55" s="238"/>
      <c r="M55" s="237"/>
      <c r="N55" s="239">
        <f t="shared" si="6"/>
        <v>0</v>
      </c>
      <c r="O55" s="239">
        <f t="shared" si="3"/>
        <v>0</v>
      </c>
      <c r="P55" s="239">
        <f t="shared" si="4"/>
        <v>0</v>
      </c>
      <c r="Q55" s="111"/>
      <c r="R55" s="240"/>
      <c r="S55" s="240"/>
      <c r="T55" s="241">
        <f t="shared" si="5"/>
        <v>0</v>
      </c>
      <c r="U55" s="135"/>
    </row>
    <row r="56" spans="1:21" x14ac:dyDescent="0.25">
      <c r="A56" s="110"/>
      <c r="B56" s="111"/>
      <c r="C56" s="111"/>
      <c r="D56" s="111"/>
      <c r="E56" s="111"/>
      <c r="F56" s="283"/>
      <c r="G56" s="283"/>
      <c r="H56" s="273"/>
      <c r="I56" s="269"/>
      <c r="J56" s="236"/>
      <c r="K56" s="237"/>
      <c r="L56" s="238"/>
      <c r="M56" s="237"/>
      <c r="N56" s="239">
        <f t="shared" si="6"/>
        <v>0</v>
      </c>
      <c r="O56" s="239">
        <f t="shared" si="3"/>
        <v>0</v>
      </c>
      <c r="P56" s="239">
        <f t="shared" si="4"/>
        <v>0</v>
      </c>
      <c r="Q56" s="111"/>
      <c r="R56" s="240"/>
      <c r="S56" s="240"/>
      <c r="T56" s="241">
        <f t="shared" si="5"/>
        <v>0</v>
      </c>
      <c r="U56" s="135"/>
    </row>
    <row r="57" spans="1:21" x14ac:dyDescent="0.25">
      <c r="A57" s="110"/>
      <c r="B57" s="111"/>
      <c r="C57" s="111"/>
      <c r="D57" s="111"/>
      <c r="E57" s="111"/>
      <c r="F57" s="283"/>
      <c r="G57" s="283"/>
      <c r="H57" s="273"/>
      <c r="I57" s="269"/>
      <c r="J57" s="236"/>
      <c r="K57" s="237"/>
      <c r="L57" s="238"/>
      <c r="M57" s="237"/>
      <c r="N57" s="239">
        <f t="shared" si="6"/>
        <v>0</v>
      </c>
      <c r="O57" s="239">
        <f t="shared" si="3"/>
        <v>0</v>
      </c>
      <c r="P57" s="239">
        <f t="shared" si="4"/>
        <v>0</v>
      </c>
      <c r="Q57" s="111"/>
      <c r="R57" s="240"/>
      <c r="S57" s="240"/>
      <c r="T57" s="241">
        <f t="shared" si="5"/>
        <v>0</v>
      </c>
      <c r="U57" s="135"/>
    </row>
    <row r="58" spans="1:21" x14ac:dyDescent="0.25">
      <c r="A58" s="110"/>
      <c r="B58" s="111"/>
      <c r="C58" s="111"/>
      <c r="D58" s="111"/>
      <c r="E58" s="111"/>
      <c r="F58" s="283"/>
      <c r="G58" s="283"/>
      <c r="H58" s="273"/>
      <c r="I58" s="269"/>
      <c r="J58" s="236"/>
      <c r="K58" s="237"/>
      <c r="L58" s="238"/>
      <c r="M58" s="237"/>
      <c r="N58" s="239">
        <f t="shared" si="6"/>
        <v>0</v>
      </c>
      <c r="O58" s="239">
        <f t="shared" si="3"/>
        <v>0</v>
      </c>
      <c r="P58" s="239">
        <f t="shared" si="4"/>
        <v>0</v>
      </c>
      <c r="Q58" s="111"/>
      <c r="R58" s="240"/>
      <c r="S58" s="240"/>
      <c r="T58" s="241">
        <f t="shared" si="5"/>
        <v>0</v>
      </c>
      <c r="U58" s="135"/>
    </row>
    <row r="59" spans="1:21" x14ac:dyDescent="0.25">
      <c r="A59" s="110"/>
      <c r="B59" s="111"/>
      <c r="C59" s="111"/>
      <c r="D59" s="111"/>
      <c r="E59" s="111"/>
      <c r="F59" s="283"/>
      <c r="G59" s="283"/>
      <c r="H59" s="273"/>
      <c r="I59" s="269"/>
      <c r="J59" s="236"/>
      <c r="K59" s="237"/>
      <c r="L59" s="238"/>
      <c r="M59" s="237"/>
      <c r="N59" s="239">
        <f t="shared" si="6"/>
        <v>0</v>
      </c>
      <c r="O59" s="239">
        <f t="shared" si="3"/>
        <v>0</v>
      </c>
      <c r="P59" s="239">
        <f t="shared" si="4"/>
        <v>0</v>
      </c>
      <c r="Q59" s="111"/>
      <c r="R59" s="240"/>
      <c r="S59" s="240"/>
      <c r="T59" s="241">
        <f t="shared" si="5"/>
        <v>0</v>
      </c>
      <c r="U59" s="135"/>
    </row>
    <row r="60" spans="1:21" x14ac:dyDescent="0.25">
      <c r="A60" s="110"/>
      <c r="B60" s="111"/>
      <c r="C60" s="111"/>
      <c r="D60" s="111"/>
      <c r="E60" s="111"/>
      <c r="F60" s="283"/>
      <c r="G60" s="283"/>
      <c r="H60" s="273"/>
      <c r="I60" s="269"/>
      <c r="J60" s="236"/>
      <c r="K60" s="237"/>
      <c r="L60" s="238"/>
      <c r="M60" s="237"/>
      <c r="N60" s="239">
        <f t="shared" si="6"/>
        <v>0</v>
      </c>
      <c r="O60" s="239">
        <f t="shared" si="3"/>
        <v>0</v>
      </c>
      <c r="P60" s="239">
        <f t="shared" si="4"/>
        <v>0</v>
      </c>
      <c r="Q60" s="111"/>
      <c r="R60" s="240"/>
      <c r="S60" s="240"/>
      <c r="T60" s="241">
        <f t="shared" si="5"/>
        <v>0</v>
      </c>
      <c r="U60" s="135"/>
    </row>
    <row r="61" spans="1:21" x14ac:dyDescent="0.25">
      <c r="A61" s="110"/>
      <c r="B61" s="111"/>
      <c r="C61" s="111"/>
      <c r="D61" s="111"/>
      <c r="E61" s="111"/>
      <c r="F61" s="283"/>
      <c r="G61" s="283"/>
      <c r="H61" s="273"/>
      <c r="I61" s="269"/>
      <c r="J61" s="236"/>
      <c r="K61" s="237"/>
      <c r="L61" s="238"/>
      <c r="M61" s="237"/>
      <c r="N61" s="239">
        <f t="shared" si="6"/>
        <v>0</v>
      </c>
      <c r="O61" s="239">
        <f t="shared" si="3"/>
        <v>0</v>
      </c>
      <c r="P61" s="239">
        <f t="shared" si="4"/>
        <v>0</v>
      </c>
      <c r="Q61" s="111"/>
      <c r="R61" s="240"/>
      <c r="S61" s="240"/>
      <c r="T61" s="241">
        <f t="shared" si="5"/>
        <v>0</v>
      </c>
      <c r="U61" s="135"/>
    </row>
    <row r="62" spans="1:21" x14ac:dyDescent="0.25">
      <c r="A62" s="110"/>
      <c r="B62" s="111"/>
      <c r="C62" s="111"/>
      <c r="D62" s="111"/>
      <c r="E62" s="111"/>
      <c r="F62" s="283"/>
      <c r="G62" s="283"/>
      <c r="H62" s="273"/>
      <c r="I62" s="269"/>
      <c r="J62" s="236"/>
      <c r="K62" s="237"/>
      <c r="L62" s="238"/>
      <c r="M62" s="237"/>
      <c r="N62" s="239">
        <f t="shared" si="6"/>
        <v>0</v>
      </c>
      <c r="O62" s="239">
        <f t="shared" si="3"/>
        <v>0</v>
      </c>
      <c r="P62" s="239">
        <f t="shared" si="4"/>
        <v>0</v>
      </c>
      <c r="Q62" s="111"/>
      <c r="R62" s="240"/>
      <c r="S62" s="240"/>
      <c r="T62" s="241">
        <f t="shared" si="5"/>
        <v>0</v>
      </c>
      <c r="U62" s="135"/>
    </row>
    <row r="63" spans="1:21" x14ac:dyDescent="0.25">
      <c r="A63" s="110"/>
      <c r="B63" s="111"/>
      <c r="C63" s="111"/>
      <c r="D63" s="111"/>
      <c r="E63" s="111"/>
      <c r="F63" s="283"/>
      <c r="G63" s="283"/>
      <c r="H63" s="273"/>
      <c r="I63" s="269"/>
      <c r="J63" s="236"/>
      <c r="K63" s="237"/>
      <c r="L63" s="238"/>
      <c r="M63" s="237"/>
      <c r="N63" s="239">
        <f t="shared" si="6"/>
        <v>0</v>
      </c>
      <c r="O63" s="239">
        <f t="shared" si="3"/>
        <v>0</v>
      </c>
      <c r="P63" s="239">
        <f t="shared" si="4"/>
        <v>0</v>
      </c>
      <c r="Q63" s="111"/>
      <c r="R63" s="240"/>
      <c r="S63" s="240"/>
      <c r="T63" s="241">
        <f t="shared" si="5"/>
        <v>0</v>
      </c>
      <c r="U63" s="135"/>
    </row>
    <row r="64" spans="1:21" x14ac:dyDescent="0.25">
      <c r="A64" s="110"/>
      <c r="B64" s="111"/>
      <c r="C64" s="111"/>
      <c r="D64" s="111"/>
      <c r="E64" s="111"/>
      <c r="F64" s="283"/>
      <c r="G64" s="283"/>
      <c r="H64" s="273"/>
      <c r="I64" s="269"/>
      <c r="J64" s="236"/>
      <c r="K64" s="237"/>
      <c r="L64" s="238"/>
      <c r="M64" s="237"/>
      <c r="N64" s="239">
        <f t="shared" si="6"/>
        <v>0</v>
      </c>
      <c r="O64" s="239">
        <f t="shared" si="3"/>
        <v>0</v>
      </c>
      <c r="P64" s="239">
        <f t="shared" si="4"/>
        <v>0</v>
      </c>
      <c r="Q64" s="111"/>
      <c r="R64" s="240"/>
      <c r="S64" s="240"/>
      <c r="T64" s="241">
        <f t="shared" si="5"/>
        <v>0</v>
      </c>
      <c r="U64" s="135"/>
    </row>
    <row r="65" spans="1:21" x14ac:dyDescent="0.25">
      <c r="A65" s="110"/>
      <c r="B65" s="111"/>
      <c r="C65" s="111"/>
      <c r="D65" s="111"/>
      <c r="E65" s="111"/>
      <c r="F65" s="283"/>
      <c r="G65" s="283"/>
      <c r="H65" s="273"/>
      <c r="I65" s="269"/>
      <c r="J65" s="236"/>
      <c r="K65" s="237"/>
      <c r="L65" s="238"/>
      <c r="M65" s="237"/>
      <c r="N65" s="239">
        <f t="shared" si="6"/>
        <v>0</v>
      </c>
      <c r="O65" s="239">
        <f t="shared" si="3"/>
        <v>0</v>
      </c>
      <c r="P65" s="239">
        <f t="shared" si="4"/>
        <v>0</v>
      </c>
      <c r="Q65" s="111"/>
      <c r="R65" s="240"/>
      <c r="S65" s="240"/>
      <c r="T65" s="241">
        <f t="shared" si="5"/>
        <v>0</v>
      </c>
      <c r="U65" s="135"/>
    </row>
    <row r="66" spans="1:21" x14ac:dyDescent="0.25">
      <c r="A66" s="110"/>
      <c r="B66" s="111"/>
      <c r="C66" s="111"/>
      <c r="D66" s="111"/>
      <c r="E66" s="111"/>
      <c r="F66" s="283"/>
      <c r="G66" s="283"/>
      <c r="H66" s="273"/>
      <c r="I66" s="269"/>
      <c r="J66" s="236"/>
      <c r="K66" s="237"/>
      <c r="L66" s="238"/>
      <c r="M66" s="237"/>
      <c r="N66" s="239">
        <f t="shared" si="6"/>
        <v>0</v>
      </c>
      <c r="O66" s="239">
        <f t="shared" si="3"/>
        <v>0</v>
      </c>
      <c r="P66" s="239">
        <f t="shared" si="4"/>
        <v>0</v>
      </c>
      <c r="Q66" s="111"/>
      <c r="R66" s="240"/>
      <c r="S66" s="240"/>
      <c r="T66" s="241">
        <f t="shared" si="5"/>
        <v>0</v>
      </c>
      <c r="U66" s="135"/>
    </row>
    <row r="67" spans="1:21" x14ac:dyDescent="0.25">
      <c r="A67" s="110"/>
      <c r="B67" s="111"/>
      <c r="C67" s="111"/>
      <c r="D67" s="111"/>
      <c r="E67" s="111"/>
      <c r="F67" s="283"/>
      <c r="G67" s="283"/>
      <c r="H67" s="273"/>
      <c r="I67" s="269"/>
      <c r="J67" s="236"/>
      <c r="K67" s="237"/>
      <c r="L67" s="238"/>
      <c r="M67" s="237"/>
      <c r="N67" s="239">
        <f t="shared" si="6"/>
        <v>0</v>
      </c>
      <c r="O67" s="239">
        <f t="shared" si="3"/>
        <v>0</v>
      </c>
      <c r="P67" s="239">
        <f t="shared" si="4"/>
        <v>0</v>
      </c>
      <c r="Q67" s="111"/>
      <c r="R67" s="240"/>
      <c r="S67" s="240"/>
      <c r="T67" s="241">
        <f t="shared" si="5"/>
        <v>0</v>
      </c>
      <c r="U67" s="135"/>
    </row>
    <row r="68" spans="1:21" x14ac:dyDescent="0.25">
      <c r="A68" s="110"/>
      <c r="B68" s="111"/>
      <c r="C68" s="111"/>
      <c r="D68" s="111"/>
      <c r="E68" s="111"/>
      <c r="F68" s="283"/>
      <c r="G68" s="283"/>
      <c r="H68" s="273"/>
      <c r="I68" s="269"/>
      <c r="J68" s="236"/>
      <c r="K68" s="237"/>
      <c r="L68" s="238"/>
      <c r="M68" s="237"/>
      <c r="N68" s="239">
        <f t="shared" si="6"/>
        <v>0</v>
      </c>
      <c r="O68" s="239">
        <f t="shared" si="3"/>
        <v>0</v>
      </c>
      <c r="P68" s="239">
        <f t="shared" si="4"/>
        <v>0</v>
      </c>
      <c r="Q68" s="111"/>
      <c r="R68" s="240"/>
      <c r="S68" s="240"/>
      <c r="T68" s="241">
        <f t="shared" si="5"/>
        <v>0</v>
      </c>
      <c r="U68" s="135"/>
    </row>
    <row r="69" spans="1:21" x14ac:dyDescent="0.25">
      <c r="A69" s="110"/>
      <c r="B69" s="111"/>
      <c r="C69" s="111"/>
      <c r="D69" s="111"/>
      <c r="E69" s="111"/>
      <c r="F69" s="283"/>
      <c r="G69" s="283"/>
      <c r="H69" s="273"/>
      <c r="I69" s="269"/>
      <c r="J69" s="236"/>
      <c r="K69" s="237"/>
      <c r="L69" s="238"/>
      <c r="M69" s="237"/>
      <c r="N69" s="239">
        <f t="shared" si="6"/>
        <v>0</v>
      </c>
      <c r="O69" s="239">
        <f t="shared" si="3"/>
        <v>0</v>
      </c>
      <c r="P69" s="239">
        <f t="shared" si="4"/>
        <v>0</v>
      </c>
      <c r="Q69" s="111"/>
      <c r="R69" s="240"/>
      <c r="S69" s="240"/>
      <c r="T69" s="241">
        <f t="shared" si="5"/>
        <v>0</v>
      </c>
      <c r="U69" s="135"/>
    </row>
    <row r="70" spans="1:21" x14ac:dyDescent="0.25">
      <c r="A70" s="110"/>
      <c r="B70" s="111"/>
      <c r="C70" s="111"/>
      <c r="D70" s="111"/>
      <c r="E70" s="111"/>
      <c r="F70" s="283"/>
      <c r="G70" s="283"/>
      <c r="H70" s="273"/>
      <c r="I70" s="269"/>
      <c r="J70" s="236"/>
      <c r="K70" s="237"/>
      <c r="L70" s="238"/>
      <c r="M70" s="237"/>
      <c r="N70" s="239">
        <f t="shared" si="6"/>
        <v>0</v>
      </c>
      <c r="O70" s="239">
        <f t="shared" si="3"/>
        <v>0</v>
      </c>
      <c r="P70" s="239">
        <f t="shared" si="4"/>
        <v>0</v>
      </c>
      <c r="Q70" s="111"/>
      <c r="R70" s="240"/>
      <c r="S70" s="240"/>
      <c r="T70" s="241">
        <f t="shared" si="5"/>
        <v>0</v>
      </c>
      <c r="U70" s="135"/>
    </row>
    <row r="71" spans="1:21" x14ac:dyDescent="0.25">
      <c r="A71" s="110"/>
      <c r="B71" s="111"/>
      <c r="C71" s="111"/>
      <c r="D71" s="111"/>
      <c r="E71" s="111"/>
      <c r="F71" s="283"/>
      <c r="G71" s="283"/>
      <c r="H71" s="273"/>
      <c r="I71" s="269"/>
      <c r="J71" s="236"/>
      <c r="K71" s="237"/>
      <c r="L71" s="238"/>
      <c r="M71" s="237"/>
      <c r="N71" s="239">
        <f t="shared" si="6"/>
        <v>0</v>
      </c>
      <c r="O71" s="239">
        <f t="shared" si="3"/>
        <v>0</v>
      </c>
      <c r="P71" s="239">
        <f t="shared" si="4"/>
        <v>0</v>
      </c>
      <c r="Q71" s="111"/>
      <c r="R71" s="240"/>
      <c r="S71" s="240"/>
      <c r="T71" s="241">
        <f t="shared" si="5"/>
        <v>0</v>
      </c>
      <c r="U71" s="135"/>
    </row>
    <row r="72" spans="1:21" x14ac:dyDescent="0.25">
      <c r="A72" s="110"/>
      <c r="B72" s="111"/>
      <c r="C72" s="111"/>
      <c r="D72" s="111"/>
      <c r="E72" s="111"/>
      <c r="F72" s="283"/>
      <c r="G72" s="283"/>
      <c r="H72" s="273"/>
      <c r="I72" s="269"/>
      <c r="J72" s="236"/>
      <c r="K72" s="237"/>
      <c r="L72" s="238"/>
      <c r="M72" s="237"/>
      <c r="N72" s="239">
        <f t="shared" si="6"/>
        <v>0</v>
      </c>
      <c r="O72" s="239">
        <f t="shared" si="3"/>
        <v>0</v>
      </c>
      <c r="P72" s="239">
        <f t="shared" si="4"/>
        <v>0</v>
      </c>
      <c r="Q72" s="111"/>
      <c r="R72" s="240"/>
      <c r="S72" s="240"/>
      <c r="T72" s="241">
        <f t="shared" si="5"/>
        <v>0</v>
      </c>
      <c r="U72" s="135"/>
    </row>
    <row r="73" spans="1:21" x14ac:dyDescent="0.25">
      <c r="A73" s="110"/>
      <c r="B73" s="111"/>
      <c r="C73" s="111"/>
      <c r="D73" s="111"/>
      <c r="E73" s="111"/>
      <c r="F73" s="283"/>
      <c r="G73" s="283"/>
      <c r="H73" s="273"/>
      <c r="I73" s="269"/>
      <c r="J73" s="236"/>
      <c r="K73" s="237"/>
      <c r="L73" s="238"/>
      <c r="M73" s="237"/>
      <c r="N73" s="239">
        <f t="shared" si="6"/>
        <v>0</v>
      </c>
      <c r="O73" s="239">
        <f t="shared" si="3"/>
        <v>0</v>
      </c>
      <c r="P73" s="239">
        <f t="shared" si="4"/>
        <v>0</v>
      </c>
      <c r="Q73" s="111"/>
      <c r="R73" s="240"/>
      <c r="S73" s="240"/>
      <c r="T73" s="241">
        <f t="shared" si="5"/>
        <v>0</v>
      </c>
      <c r="U73" s="135"/>
    </row>
    <row r="74" spans="1:21" x14ac:dyDescent="0.25">
      <c r="A74" s="110"/>
      <c r="B74" s="111"/>
      <c r="C74" s="111"/>
      <c r="D74" s="111"/>
      <c r="E74" s="111"/>
      <c r="F74" s="283"/>
      <c r="G74" s="283"/>
      <c r="H74" s="273"/>
      <c r="I74" s="269"/>
      <c r="J74" s="236"/>
      <c r="K74" s="237"/>
      <c r="L74" s="238"/>
      <c r="M74" s="237"/>
      <c r="N74" s="239">
        <f t="shared" si="6"/>
        <v>0</v>
      </c>
      <c r="O74" s="239">
        <f t="shared" si="3"/>
        <v>0</v>
      </c>
      <c r="P74" s="239">
        <f t="shared" si="4"/>
        <v>0</v>
      </c>
      <c r="Q74" s="111"/>
      <c r="R74" s="240"/>
      <c r="S74" s="240"/>
      <c r="T74" s="241">
        <f t="shared" si="5"/>
        <v>0</v>
      </c>
      <c r="U74" s="135"/>
    </row>
    <row r="75" spans="1:21" x14ac:dyDescent="0.25">
      <c r="A75" s="110"/>
      <c r="B75" s="111"/>
      <c r="C75" s="111"/>
      <c r="D75" s="111"/>
      <c r="E75" s="111"/>
      <c r="F75" s="283"/>
      <c r="G75" s="283"/>
      <c r="H75" s="273"/>
      <c r="I75" s="269"/>
      <c r="J75" s="236"/>
      <c r="K75" s="237"/>
      <c r="L75" s="238"/>
      <c r="M75" s="237"/>
      <c r="N75" s="239">
        <f t="shared" si="6"/>
        <v>0</v>
      </c>
      <c r="O75" s="239">
        <f t="shared" si="3"/>
        <v>0</v>
      </c>
      <c r="P75" s="239">
        <f t="shared" si="4"/>
        <v>0</v>
      </c>
      <c r="Q75" s="111"/>
      <c r="R75" s="240"/>
      <c r="S75" s="240"/>
      <c r="T75" s="241">
        <f t="shared" si="5"/>
        <v>0</v>
      </c>
      <c r="U75" s="135"/>
    </row>
    <row r="76" spans="1:21" x14ac:dyDescent="0.25">
      <c r="A76" s="110"/>
      <c r="B76" s="111"/>
      <c r="C76" s="111"/>
      <c r="D76" s="111"/>
      <c r="E76" s="111"/>
      <c r="F76" s="283"/>
      <c r="G76" s="283"/>
      <c r="H76" s="273"/>
      <c r="I76" s="269"/>
      <c r="J76" s="236"/>
      <c r="K76" s="237"/>
      <c r="L76" s="238"/>
      <c r="M76" s="237"/>
      <c r="N76" s="239">
        <f t="shared" si="6"/>
        <v>0</v>
      </c>
      <c r="O76" s="239">
        <f t="shared" si="3"/>
        <v>0</v>
      </c>
      <c r="P76" s="239">
        <f t="shared" si="4"/>
        <v>0</v>
      </c>
      <c r="Q76" s="111"/>
      <c r="R76" s="240"/>
      <c r="S76" s="240"/>
      <c r="T76" s="241">
        <f t="shared" si="5"/>
        <v>0</v>
      </c>
      <c r="U76" s="135"/>
    </row>
    <row r="77" spans="1:21" x14ac:dyDescent="0.25">
      <c r="A77" s="110"/>
      <c r="B77" s="111"/>
      <c r="C77" s="111"/>
      <c r="D77" s="111"/>
      <c r="E77" s="111"/>
      <c r="F77" s="283"/>
      <c r="G77" s="283"/>
      <c r="H77" s="273"/>
      <c r="I77" s="269"/>
      <c r="J77" s="236"/>
      <c r="K77" s="237"/>
      <c r="L77" s="238"/>
      <c r="M77" s="237"/>
      <c r="N77" s="239">
        <f t="shared" si="6"/>
        <v>0</v>
      </c>
      <c r="O77" s="239">
        <f t="shared" ref="O77:O83" si="7">SUM(N77*K77)</f>
        <v>0</v>
      </c>
      <c r="P77" s="239">
        <f t="shared" ref="P77:P83" si="8">SUM(O77*M77)</f>
        <v>0</v>
      </c>
      <c r="Q77" s="111"/>
      <c r="R77" s="240"/>
      <c r="S77" s="240"/>
      <c r="T77" s="241">
        <f t="shared" ref="T77:T83" si="9">SUM(P77+R77+S77)</f>
        <v>0</v>
      </c>
      <c r="U77" s="135"/>
    </row>
    <row r="78" spans="1:21" x14ac:dyDescent="0.25">
      <c r="A78" s="110"/>
      <c r="B78" s="111"/>
      <c r="C78" s="111"/>
      <c r="D78" s="111"/>
      <c r="E78" s="111"/>
      <c r="F78" s="283"/>
      <c r="G78" s="283"/>
      <c r="H78" s="273"/>
      <c r="I78" s="269"/>
      <c r="J78" s="236"/>
      <c r="K78" s="237"/>
      <c r="L78" s="238"/>
      <c r="M78" s="237"/>
      <c r="N78" s="239">
        <f t="shared" si="6"/>
        <v>0</v>
      </c>
      <c r="O78" s="239">
        <f t="shared" si="7"/>
        <v>0</v>
      </c>
      <c r="P78" s="239">
        <f t="shared" si="8"/>
        <v>0</v>
      </c>
      <c r="Q78" s="111"/>
      <c r="R78" s="240"/>
      <c r="S78" s="240"/>
      <c r="T78" s="241">
        <f t="shared" si="9"/>
        <v>0</v>
      </c>
      <c r="U78" s="135"/>
    </row>
    <row r="79" spans="1:21" x14ac:dyDescent="0.25">
      <c r="A79" s="110"/>
      <c r="B79" s="111"/>
      <c r="C79" s="111"/>
      <c r="D79" s="111"/>
      <c r="E79" s="111"/>
      <c r="F79" s="283"/>
      <c r="G79" s="283"/>
      <c r="H79" s="273"/>
      <c r="I79" s="269"/>
      <c r="J79" s="236"/>
      <c r="K79" s="237"/>
      <c r="L79" s="238"/>
      <c r="M79" s="237"/>
      <c r="N79" s="239">
        <f t="shared" si="6"/>
        <v>0</v>
      </c>
      <c r="O79" s="239">
        <f t="shared" si="7"/>
        <v>0</v>
      </c>
      <c r="P79" s="239">
        <f t="shared" si="8"/>
        <v>0</v>
      </c>
      <c r="Q79" s="111"/>
      <c r="R79" s="240"/>
      <c r="S79" s="240"/>
      <c r="T79" s="241">
        <f t="shared" si="9"/>
        <v>0</v>
      </c>
      <c r="U79" s="135"/>
    </row>
    <row r="80" spans="1:21" x14ac:dyDescent="0.25">
      <c r="A80" s="110"/>
      <c r="B80" s="111"/>
      <c r="C80" s="111"/>
      <c r="D80" s="111"/>
      <c r="E80" s="111"/>
      <c r="F80" s="283"/>
      <c r="G80" s="283"/>
      <c r="H80" s="273"/>
      <c r="I80" s="269"/>
      <c r="J80" s="236"/>
      <c r="K80" s="237"/>
      <c r="L80" s="238"/>
      <c r="M80" s="237"/>
      <c r="N80" s="239">
        <f t="shared" ref="N80:N83" si="10">SUM(I80*J80*L80)</f>
        <v>0</v>
      </c>
      <c r="O80" s="239">
        <f t="shared" si="7"/>
        <v>0</v>
      </c>
      <c r="P80" s="239">
        <f t="shared" si="8"/>
        <v>0</v>
      </c>
      <c r="Q80" s="111"/>
      <c r="R80" s="240"/>
      <c r="S80" s="240"/>
      <c r="T80" s="241">
        <f t="shared" si="9"/>
        <v>0</v>
      </c>
      <c r="U80" s="135"/>
    </row>
    <row r="81" spans="1:21" x14ac:dyDescent="0.25">
      <c r="A81" s="110"/>
      <c r="B81" s="111"/>
      <c r="C81" s="111"/>
      <c r="D81" s="111"/>
      <c r="E81" s="111"/>
      <c r="F81" s="283"/>
      <c r="G81" s="283"/>
      <c r="H81" s="273"/>
      <c r="I81" s="269"/>
      <c r="J81" s="236"/>
      <c r="K81" s="237"/>
      <c r="L81" s="238"/>
      <c r="M81" s="237"/>
      <c r="N81" s="239">
        <f t="shared" si="10"/>
        <v>0</v>
      </c>
      <c r="O81" s="239">
        <f t="shared" si="7"/>
        <v>0</v>
      </c>
      <c r="P81" s="239">
        <f t="shared" si="8"/>
        <v>0</v>
      </c>
      <c r="Q81" s="111"/>
      <c r="R81" s="240"/>
      <c r="S81" s="240"/>
      <c r="T81" s="241">
        <f t="shared" si="9"/>
        <v>0</v>
      </c>
      <c r="U81" s="135"/>
    </row>
    <row r="82" spans="1:21" x14ac:dyDescent="0.25">
      <c r="A82" s="110"/>
      <c r="B82" s="111"/>
      <c r="C82" s="111"/>
      <c r="D82" s="111"/>
      <c r="E82" s="111"/>
      <c r="F82" s="283"/>
      <c r="G82" s="283"/>
      <c r="H82" s="273"/>
      <c r="I82" s="269"/>
      <c r="J82" s="236"/>
      <c r="K82" s="237"/>
      <c r="L82" s="238"/>
      <c r="M82" s="237"/>
      <c r="N82" s="239">
        <f t="shared" si="10"/>
        <v>0</v>
      </c>
      <c r="O82" s="239">
        <f t="shared" si="7"/>
        <v>0</v>
      </c>
      <c r="P82" s="239">
        <f t="shared" si="8"/>
        <v>0</v>
      </c>
      <c r="Q82" s="111"/>
      <c r="R82" s="240"/>
      <c r="S82" s="240"/>
      <c r="T82" s="241">
        <f t="shared" si="9"/>
        <v>0</v>
      </c>
      <c r="U82" s="135"/>
    </row>
    <row r="83" spans="1:21" ht="15.75" thickBot="1" x14ac:dyDescent="0.3">
      <c r="A83" s="114"/>
      <c r="B83" s="115"/>
      <c r="C83" s="115"/>
      <c r="D83" s="115"/>
      <c r="E83" s="115"/>
      <c r="F83" s="284"/>
      <c r="G83" s="284"/>
      <c r="H83" s="274"/>
      <c r="I83" s="269"/>
      <c r="J83" s="236"/>
      <c r="K83" s="237"/>
      <c r="L83" s="238"/>
      <c r="M83" s="237"/>
      <c r="N83" s="239">
        <f t="shared" si="10"/>
        <v>0</v>
      </c>
      <c r="O83" s="239">
        <f t="shared" si="7"/>
        <v>0</v>
      </c>
      <c r="P83" s="239">
        <f t="shared" si="8"/>
        <v>0</v>
      </c>
      <c r="Q83" s="111"/>
      <c r="R83" s="240"/>
      <c r="S83" s="240"/>
      <c r="T83" s="241">
        <f t="shared" si="9"/>
        <v>0</v>
      </c>
      <c r="U83" s="135"/>
    </row>
    <row r="84" spans="1:21" x14ac:dyDescent="0.25">
      <c r="A84" s="242"/>
      <c r="B84" s="243"/>
      <c r="C84" s="243"/>
      <c r="D84" s="243"/>
      <c r="E84" s="243"/>
      <c r="F84" s="243"/>
      <c r="G84" s="243"/>
      <c r="H84" s="243"/>
      <c r="I84" s="243"/>
      <c r="J84" s="244"/>
      <c r="K84" s="245"/>
      <c r="L84" s="246"/>
      <c r="M84" s="245"/>
      <c r="N84" s="245"/>
      <c r="O84" s="247"/>
      <c r="P84" s="247"/>
      <c r="Q84" s="243"/>
      <c r="R84" s="248"/>
      <c r="S84" s="248"/>
      <c r="U84" s="135"/>
    </row>
    <row r="85" spans="1:21" x14ac:dyDescent="0.25">
      <c r="A85" s="242"/>
      <c r="B85" s="243"/>
      <c r="C85" s="243"/>
      <c r="D85" s="243"/>
      <c r="E85" s="243"/>
      <c r="F85" s="243"/>
      <c r="G85" s="243"/>
      <c r="H85" s="243"/>
      <c r="I85" s="243"/>
      <c r="J85" s="244"/>
      <c r="K85" s="245"/>
      <c r="L85" s="246"/>
      <c r="M85" s="245"/>
      <c r="N85" s="245"/>
      <c r="O85" s="247"/>
      <c r="P85" s="247"/>
      <c r="Q85" s="243"/>
      <c r="R85" s="248"/>
      <c r="S85" s="248"/>
      <c r="U85" s="135"/>
    </row>
    <row r="86" spans="1:21" x14ac:dyDescent="0.25">
      <c r="A86" s="242"/>
      <c r="B86" s="243"/>
      <c r="C86" s="243"/>
      <c r="D86" s="243"/>
      <c r="E86" s="243"/>
      <c r="F86" s="243"/>
      <c r="G86" s="243"/>
      <c r="H86" s="243"/>
      <c r="I86" s="243"/>
      <c r="J86" s="244"/>
      <c r="K86" s="245"/>
      <c r="L86" s="246"/>
      <c r="M86" s="245"/>
      <c r="N86" s="245"/>
      <c r="O86" s="247"/>
      <c r="P86" s="247"/>
      <c r="Q86" s="243"/>
      <c r="R86" s="248"/>
      <c r="S86" s="248"/>
      <c r="U86" s="135"/>
    </row>
    <row r="87" spans="1:21" x14ac:dyDescent="0.25">
      <c r="A87" s="74"/>
      <c r="J87" s="247"/>
      <c r="K87" s="249"/>
      <c r="L87" s="250"/>
      <c r="M87" s="249"/>
      <c r="N87" s="249"/>
      <c r="O87" s="247"/>
      <c r="P87" s="247"/>
      <c r="Q87" s="243"/>
      <c r="R87" s="248"/>
      <c r="S87" s="248"/>
      <c r="U87" s="135"/>
    </row>
    <row r="88" spans="1:21" x14ac:dyDescent="0.25">
      <c r="A88" s="74"/>
      <c r="J88" s="247"/>
      <c r="K88" s="249"/>
      <c r="L88" s="250"/>
      <c r="M88" s="249"/>
      <c r="N88" s="249"/>
      <c r="O88" s="247"/>
      <c r="P88" s="247"/>
      <c r="R88" s="251"/>
      <c r="S88" s="251"/>
      <c r="U88" s="135"/>
    </row>
    <row r="89" spans="1:21" ht="45" x14ac:dyDescent="0.25">
      <c r="A89" s="146" t="s">
        <v>246</v>
      </c>
      <c r="B89" s="209"/>
      <c r="C89" s="209"/>
      <c r="D89" s="209"/>
      <c r="E89" s="209"/>
      <c r="F89" s="209"/>
      <c r="G89" s="209"/>
      <c r="H89" s="209"/>
      <c r="I89" s="209">
        <f>SUM(I12:I83)</f>
        <v>0</v>
      </c>
      <c r="J89" s="252"/>
      <c r="K89" s="253"/>
      <c r="L89" s="254"/>
      <c r="M89" s="253"/>
      <c r="N89" s="253"/>
      <c r="O89" s="252">
        <f>SUM(O12:O83)</f>
        <v>0</v>
      </c>
      <c r="P89" s="252">
        <f>SUM(P12:P83)</f>
        <v>0</v>
      </c>
      <c r="Q89" s="209"/>
      <c r="R89" s="252">
        <f>SUM(R12:R83)</f>
        <v>0</v>
      </c>
      <c r="S89" s="252">
        <f>SUM(S12:S83)</f>
        <v>0</v>
      </c>
      <c r="T89" s="255">
        <f>SUM(T12:T83)</f>
        <v>0</v>
      </c>
      <c r="U89" s="135"/>
    </row>
    <row r="90" spans="1:21" x14ac:dyDescent="0.25">
      <c r="A90" s="74"/>
      <c r="J90" s="247"/>
      <c r="K90" s="249"/>
      <c r="L90" s="250"/>
      <c r="M90" s="249"/>
      <c r="N90" s="249"/>
      <c r="O90" s="247"/>
      <c r="P90" s="247"/>
      <c r="R90" s="251"/>
      <c r="S90" s="251"/>
      <c r="U90" s="135"/>
    </row>
    <row r="91" spans="1:21" ht="30" x14ac:dyDescent="0.25">
      <c r="A91" s="256" t="s">
        <v>247</v>
      </c>
      <c r="B91" s="221"/>
      <c r="C91" s="221"/>
      <c r="D91" s="221"/>
      <c r="E91" s="221"/>
      <c r="F91" s="221"/>
      <c r="G91" s="221"/>
      <c r="H91" s="221"/>
      <c r="I91" s="221">
        <f>SUMIF($M$12:$M$83,100%,I$12:I$83)</f>
        <v>0</v>
      </c>
      <c r="J91" s="257"/>
      <c r="K91" s="258"/>
      <c r="L91" s="259"/>
      <c r="M91" s="258"/>
      <c r="N91" s="258"/>
      <c r="O91" s="257">
        <f>SUMIF($M$12:$M$83,100%,O$12:O$83)</f>
        <v>0</v>
      </c>
      <c r="P91" s="257">
        <f>SUMIF($M$12:$M$83,100%,P$12:P$83)</f>
        <v>0</v>
      </c>
      <c r="Q91" s="221"/>
      <c r="R91" s="257">
        <f t="shared" ref="R91:T91" si="11">SUMIF($M$12:$M$83,100%,R$12:R$83)</f>
        <v>0</v>
      </c>
      <c r="S91" s="257">
        <f t="shared" si="11"/>
        <v>0</v>
      </c>
      <c r="T91" s="260">
        <f t="shared" si="11"/>
        <v>0</v>
      </c>
      <c r="U91" s="135"/>
    </row>
    <row r="92" spans="1:21" ht="15.75" thickBot="1" x14ac:dyDescent="0.3">
      <c r="A92" s="261" t="s">
        <v>248</v>
      </c>
      <c r="B92" s="228"/>
      <c r="C92" s="228"/>
      <c r="D92" s="228"/>
      <c r="E92" s="228"/>
      <c r="F92" s="228"/>
      <c r="G92" s="228"/>
      <c r="H92" s="228"/>
      <c r="I92" s="228">
        <f>SUMIF($M$12:$M$83,50%,I$12:I$83)</f>
        <v>0</v>
      </c>
      <c r="J92" s="262"/>
      <c r="K92" s="263"/>
      <c r="L92" s="264"/>
      <c r="M92" s="263"/>
      <c r="N92" s="263"/>
      <c r="O92" s="262">
        <f>SUMIF($M$12:$M$83,50%,O$12:O$83)</f>
        <v>0</v>
      </c>
      <c r="P92" s="262">
        <f>SUMIF($M$12:$M$83,50%,P$12:P$83)</f>
        <v>0</v>
      </c>
      <c r="Q92" s="228"/>
      <c r="R92" s="262">
        <f>SUMIF($M$12:$M$83,50%,R$12:R$83)</f>
        <v>0</v>
      </c>
      <c r="S92" s="262">
        <f>SUMIF($M$12:$M$83,50%,S$12:S$83)</f>
        <v>0</v>
      </c>
      <c r="T92" s="262">
        <f>SUMIF($M$12:$M$83,50%,T$12:T$83)</f>
        <v>0</v>
      </c>
      <c r="U92" s="182"/>
    </row>
    <row r="93" spans="1:21" x14ac:dyDescent="0.25">
      <c r="D93" s="63"/>
      <c r="E93" s="63"/>
      <c r="F93" s="63"/>
      <c r="G93" s="63"/>
      <c r="H93" s="63"/>
      <c r="I93" s="63"/>
      <c r="J93" s="62"/>
      <c r="K93" s="64"/>
      <c r="L93" s="65"/>
      <c r="M93" s="64"/>
      <c r="N93" s="64"/>
      <c r="O93" s="62"/>
      <c r="P93" s="62"/>
      <c r="Q93" s="63"/>
      <c r="R93" s="66"/>
      <c r="S93" s="66"/>
    </row>
    <row r="94" spans="1:21" x14ac:dyDescent="0.25">
      <c r="D94" s="63"/>
      <c r="E94" s="63"/>
      <c r="F94" s="63"/>
      <c r="G94" s="63"/>
      <c r="H94" s="63"/>
      <c r="I94" s="63"/>
      <c r="J94" s="62"/>
      <c r="K94" s="64"/>
      <c r="L94" s="65"/>
      <c r="M94" s="64"/>
      <c r="N94" s="64"/>
      <c r="O94" s="62"/>
      <c r="P94" s="62"/>
      <c r="Q94" s="63"/>
      <c r="R94" s="66"/>
      <c r="S94" s="66"/>
    </row>
  </sheetData>
  <sheetProtection algorithmName="SHA-512" hashValue="4SQLpb3bHO4hrJlJrwYyira29dSlj82Ou30cI5DzxoJbFSc1oHVCibv3HH8fQnZxZ+16HM2XGrvtqWu3NNd0mQ==" saltValue="PWnLrtqzAPjAQbZ/vtvU0A==" spinCount="100000" sheet="1" objects="1" scenarios="1"/>
  <autoFilter ref="A11:T83" xr:uid="{00000000-0009-0000-0000-000000000000}"/>
  <mergeCells count="4">
    <mergeCell ref="A2:U2"/>
    <mergeCell ref="A3:U3"/>
    <mergeCell ref="A10:H10"/>
    <mergeCell ref="I10:T10"/>
  </mergeCells>
  <dataValidations count="1">
    <dataValidation type="list" allowBlank="1" showInputMessage="1" showErrorMessage="1" sqref="B1:C1" xr:uid="{0911C0BD-B4FF-4DAC-A1A5-5D83D9D9EBB2}">
      <formula1>State</formula1>
    </dataValidation>
  </dataValidations>
  <pageMargins left="0.7" right="0.7" top="0.75" bottom="0.75" header="0.3" footer="0.3"/>
  <pageSetup scale="68" fitToWidth="2" fitToHeight="0" orientation="landscape"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D4A30077-0DFB-472E-B1BB-6B9D336DD2AE}">
          <x14:formula1>
            <xm:f>lookups!$A$2:$A$7</xm:f>
          </x14:formula1>
          <xm:sqref>U1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M12:M83</xm:sqref>
        </x14:dataValidation>
        <x14:dataValidation type="list" allowBlank="1" showInputMessage="1" showErrorMessage="1" xr:uid="{B5691963-8E08-41BB-BA39-ED14A41ABB5E}">
          <x14:formula1>
            <xm:f>lookups!$H$2:$H$4</xm:f>
          </x14:formula1>
          <xm:sqref>G12:G83</xm:sqref>
        </x14:dataValidation>
        <x14:dataValidation type="list" allowBlank="1" showInputMessage="1" showErrorMessage="1" xr:uid="{265B479E-CCF3-4C80-8213-9D2945AD2C05}">
          <x14:formula1>
            <xm:f>lookups!$G$2:$G$4</xm:f>
          </x14:formula1>
          <xm:sqref>E12:E83</xm:sqref>
        </x14:dataValidation>
        <x14:dataValidation type="list" allowBlank="1" showInputMessage="1" showErrorMessage="1" xr:uid="{F2EBE5E7-D80F-44BB-B457-B680D14281C1}">
          <x14:formula1>
            <xm:f>lookups!$I$2:$I$4</xm:f>
          </x14:formula1>
          <xm:sqref>F12:F83</xm:sqref>
        </x14:dataValidation>
        <x14:dataValidation type="list" allowBlank="1" showInputMessage="1" showErrorMessage="1" xr:uid="{8FD249A4-0091-4DB1-8B8A-D2BD974EB91D}">
          <x14:formula1>
            <xm:f>lookups!$J$2:$J$11</xm:f>
          </x14:formula1>
          <xm:sqref>D12:D83</xm:sqref>
        </x14:dataValidation>
        <x14:dataValidation type="list" allowBlank="1" showInputMessage="1" showErrorMessage="1" xr:uid="{5FDC3091-B97C-4709-BFD4-E413338F6F66}">
          <x14:formula1>
            <xm:f>lookups!$K$2:$K$8</xm:f>
          </x14:formula1>
          <xm:sqref>C12:C83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4"/>
  <sheetViews>
    <sheetView workbookViewId="0">
      <selection activeCell="D19" sqref="D19"/>
    </sheetView>
  </sheetViews>
  <sheetFormatPr defaultRowHeight="15" x14ac:dyDescent="0.25"/>
  <cols>
    <col min="1" max="4" width="26.140625" customWidth="1"/>
  </cols>
  <sheetData>
    <row r="1" spans="1:4" ht="42" customHeight="1" x14ac:dyDescent="0.25">
      <c r="A1" s="58" t="s">
        <v>42</v>
      </c>
      <c r="B1" s="59" t="s">
        <v>325</v>
      </c>
      <c r="C1" s="59" t="s">
        <v>326</v>
      </c>
      <c r="D1" s="60" t="s">
        <v>315</v>
      </c>
    </row>
    <row r="2" spans="1:4" x14ac:dyDescent="0.25">
      <c r="A2" s="16" t="s">
        <v>43</v>
      </c>
      <c r="B2" s="69">
        <v>2769864</v>
      </c>
      <c r="C2" s="70">
        <v>4832701</v>
      </c>
      <c r="D2" s="70"/>
    </row>
    <row r="3" spans="1:4" x14ac:dyDescent="0.25">
      <c r="A3" s="16" t="s">
        <v>44</v>
      </c>
      <c r="B3" s="69">
        <v>222464</v>
      </c>
      <c r="C3" s="70">
        <v>1362657</v>
      </c>
      <c r="D3" s="70"/>
    </row>
    <row r="4" spans="1:4" x14ac:dyDescent="0.25">
      <c r="A4" s="16" t="s">
        <v>45</v>
      </c>
      <c r="B4" s="69">
        <v>1961888</v>
      </c>
      <c r="C4" s="70">
        <v>4492704</v>
      </c>
      <c r="D4" s="70"/>
    </row>
    <row r="5" spans="1:4" x14ac:dyDescent="0.25">
      <c r="A5" s="16" t="s">
        <v>46</v>
      </c>
      <c r="B5" s="69">
        <v>1455018</v>
      </c>
      <c r="C5" s="70">
        <v>2900271</v>
      </c>
      <c r="D5" s="70"/>
    </row>
    <row r="6" spans="1:4" x14ac:dyDescent="0.25">
      <c r="A6" s="16" t="s">
        <v>47</v>
      </c>
      <c r="B6" s="69">
        <v>15080344</v>
      </c>
      <c r="C6" s="70">
        <v>73144270</v>
      </c>
      <c r="D6" s="70"/>
    </row>
    <row r="7" spans="1:4" x14ac:dyDescent="0.25">
      <c r="A7" s="16" t="s">
        <v>48</v>
      </c>
      <c r="B7" s="69">
        <v>1373471</v>
      </c>
      <c r="C7" s="70">
        <v>12321178</v>
      </c>
      <c r="D7" s="70"/>
    </row>
    <row r="8" spans="1:4" x14ac:dyDescent="0.25">
      <c r="A8" s="16" t="s">
        <v>49</v>
      </c>
      <c r="B8" s="69">
        <v>694251</v>
      </c>
      <c r="C8" s="70">
        <v>4587333</v>
      </c>
      <c r="D8" s="70"/>
    </row>
    <row r="9" spans="1:4" x14ac:dyDescent="0.25">
      <c r="A9" s="16" t="s">
        <v>50</v>
      </c>
      <c r="B9" s="69">
        <v>304370</v>
      </c>
      <c r="C9" s="70">
        <v>336422</v>
      </c>
      <c r="D9" s="70"/>
    </row>
    <row r="10" spans="1:4" x14ac:dyDescent="0.25">
      <c r="A10" s="16" t="s">
        <v>51</v>
      </c>
      <c r="B10" s="69">
        <v>456056</v>
      </c>
      <c r="C10" s="70">
        <v>9361711</v>
      </c>
      <c r="D10" s="70"/>
    </row>
    <row r="11" spans="1:4" x14ac:dyDescent="0.25">
      <c r="A11" s="16" t="s">
        <v>52</v>
      </c>
      <c r="B11" s="69">
        <v>6960052</v>
      </c>
      <c r="C11" s="70">
        <v>142349</v>
      </c>
      <c r="D11" s="70"/>
    </row>
    <row r="12" spans="1:4" x14ac:dyDescent="0.25">
      <c r="A12" s="16" t="s">
        <v>53</v>
      </c>
      <c r="B12" s="69">
        <v>4095291</v>
      </c>
      <c r="C12" s="70">
        <v>1859553</v>
      </c>
      <c r="D12" s="70"/>
    </row>
    <row r="13" spans="1:4" x14ac:dyDescent="0.25">
      <c r="A13" s="16" t="s">
        <v>54</v>
      </c>
      <c r="B13" s="69">
        <v>114050</v>
      </c>
      <c r="C13" s="70">
        <v>47477</v>
      </c>
      <c r="D13" s="70"/>
    </row>
    <row r="14" spans="1:4" x14ac:dyDescent="0.25">
      <c r="A14" s="16" t="s">
        <v>55</v>
      </c>
      <c r="B14" s="69">
        <v>518292</v>
      </c>
      <c r="C14" s="70">
        <v>1803040</v>
      </c>
      <c r="D14" s="70"/>
    </row>
    <row r="15" spans="1:4" x14ac:dyDescent="0.25">
      <c r="A15" s="16" t="s">
        <v>56</v>
      </c>
      <c r="B15" s="69">
        <v>199639</v>
      </c>
      <c r="C15" s="70">
        <v>513358</v>
      </c>
      <c r="D15" s="70"/>
    </row>
    <row r="16" spans="1:4" x14ac:dyDescent="0.25">
      <c r="A16" s="16" t="s">
        <v>57</v>
      </c>
      <c r="B16" s="69">
        <v>7044305</v>
      </c>
      <c r="C16" s="70">
        <v>23276363</v>
      </c>
      <c r="D16" s="70"/>
    </row>
    <row r="17" spans="1:4" x14ac:dyDescent="0.25">
      <c r="A17" s="16" t="s">
        <v>58</v>
      </c>
      <c r="B17" s="69">
        <v>1281761</v>
      </c>
      <c r="C17" s="70">
        <v>4953315</v>
      </c>
      <c r="D17" s="70"/>
    </row>
    <row r="18" spans="1:4" x14ac:dyDescent="0.25">
      <c r="A18" s="16" t="s">
        <v>59</v>
      </c>
      <c r="B18" s="69">
        <v>550595</v>
      </c>
      <c r="C18" s="70">
        <v>587262</v>
      </c>
      <c r="D18" s="70"/>
    </row>
    <row r="19" spans="1:4" x14ac:dyDescent="0.25">
      <c r="A19" s="16" t="s">
        <v>60</v>
      </c>
      <c r="B19" s="69">
        <v>646640</v>
      </c>
      <c r="C19" s="70">
        <v>130534</v>
      </c>
      <c r="D19" s="70"/>
    </row>
    <row r="20" spans="1:4" x14ac:dyDescent="0.25">
      <c r="A20" s="16" t="s">
        <v>61</v>
      </c>
      <c r="B20" s="69">
        <v>1349360</v>
      </c>
      <c r="C20" s="70">
        <v>868340</v>
      </c>
      <c r="D20" s="70"/>
    </row>
    <row r="21" spans="1:4" x14ac:dyDescent="0.25">
      <c r="A21" s="16" t="s">
        <v>62</v>
      </c>
      <c r="B21" s="69">
        <v>1395940</v>
      </c>
      <c r="C21" s="70">
        <v>10837699</v>
      </c>
      <c r="D21" s="70"/>
    </row>
    <row r="22" spans="1:4" x14ac:dyDescent="0.25">
      <c r="A22" s="16" t="s">
        <v>63</v>
      </c>
      <c r="B22" s="69">
        <v>347298</v>
      </c>
      <c r="C22" s="70">
        <v>835050</v>
      </c>
      <c r="D22" s="70"/>
    </row>
    <row r="23" spans="1:4" x14ac:dyDescent="0.25">
      <c r="A23" s="16" t="s">
        <v>64</v>
      </c>
      <c r="B23" s="69">
        <v>1798934</v>
      </c>
      <c r="C23" s="70">
        <v>13267785</v>
      </c>
      <c r="D23" s="70"/>
    </row>
    <row r="24" spans="1:4" x14ac:dyDescent="0.25">
      <c r="A24" s="16" t="s">
        <v>65</v>
      </c>
      <c r="B24" s="69">
        <v>2615371</v>
      </c>
      <c r="C24" s="70">
        <v>5543389</v>
      </c>
      <c r="D24" s="70"/>
    </row>
    <row r="25" spans="1:4" x14ac:dyDescent="0.25">
      <c r="A25" s="16" t="s">
        <v>66</v>
      </c>
      <c r="B25" s="69">
        <v>1972850</v>
      </c>
      <c r="C25" s="70">
        <v>954508</v>
      </c>
      <c r="D25" s="70"/>
    </row>
    <row r="26" spans="1:4" x14ac:dyDescent="0.25">
      <c r="A26" s="16" t="s">
        <v>67</v>
      </c>
      <c r="B26" s="69">
        <v>1257068</v>
      </c>
      <c r="C26" s="70">
        <v>4500992</v>
      </c>
      <c r="D26" s="70"/>
    </row>
    <row r="27" spans="1:4" x14ac:dyDescent="0.25">
      <c r="A27" s="16" t="s">
        <v>68</v>
      </c>
      <c r="B27" s="69">
        <v>2078495</v>
      </c>
      <c r="C27" s="70">
        <v>2053112</v>
      </c>
      <c r="D27" s="70"/>
    </row>
    <row r="28" spans="1:4" x14ac:dyDescent="0.25">
      <c r="A28" s="16" t="s">
        <v>69</v>
      </c>
      <c r="B28" s="69">
        <v>1477984</v>
      </c>
      <c r="C28" s="70">
        <v>4797137</v>
      </c>
      <c r="D28" s="70"/>
    </row>
    <row r="29" spans="1:4" x14ac:dyDescent="0.25">
      <c r="A29" s="16" t="s">
        <v>70</v>
      </c>
      <c r="B29" s="69">
        <v>259297</v>
      </c>
      <c r="C29" s="70">
        <v>78849</v>
      </c>
      <c r="D29" s="70"/>
    </row>
    <row r="30" spans="1:4" x14ac:dyDescent="0.25">
      <c r="A30" s="16" t="s">
        <v>71</v>
      </c>
      <c r="B30" s="69">
        <v>333166</v>
      </c>
      <c r="C30" s="70">
        <v>317679</v>
      </c>
      <c r="D30" s="70"/>
    </row>
    <row r="31" spans="1:4" x14ac:dyDescent="0.25">
      <c r="A31" s="16" t="s">
        <v>72</v>
      </c>
      <c r="B31" s="69">
        <v>1530572</v>
      </c>
      <c r="C31" s="70">
        <v>56121</v>
      </c>
      <c r="D31" s="70"/>
    </row>
    <row r="32" spans="1:4" x14ac:dyDescent="0.25">
      <c r="A32" s="16" t="s">
        <v>73</v>
      </c>
      <c r="B32" s="69">
        <v>172418</v>
      </c>
      <c r="C32" s="70">
        <v>12678</v>
      </c>
      <c r="D32" s="70"/>
    </row>
    <row r="33" spans="1:4" x14ac:dyDescent="0.25">
      <c r="A33" s="16" t="s">
        <v>74</v>
      </c>
      <c r="B33" s="69">
        <v>580935</v>
      </c>
      <c r="C33" s="70">
        <v>25559314</v>
      </c>
      <c r="D33" s="70"/>
    </row>
    <row r="34" spans="1:4" x14ac:dyDescent="0.25">
      <c r="A34" s="16" t="s">
        <v>75</v>
      </c>
      <c r="B34" s="69">
        <v>1539661</v>
      </c>
      <c r="C34" s="70">
        <v>10000</v>
      </c>
      <c r="D34" s="70"/>
    </row>
    <row r="35" spans="1:4" x14ac:dyDescent="0.25">
      <c r="A35" s="16" t="s">
        <v>76</v>
      </c>
      <c r="B35" s="69">
        <v>6071002</v>
      </c>
      <c r="C35" s="70">
        <v>103357939</v>
      </c>
      <c r="D35" s="70"/>
    </row>
    <row r="36" spans="1:4" x14ac:dyDescent="0.25">
      <c r="A36" s="16" t="s">
        <v>77</v>
      </c>
      <c r="B36" s="69">
        <v>3685144</v>
      </c>
      <c r="C36" s="70">
        <v>5449746</v>
      </c>
      <c r="D36" s="70"/>
    </row>
    <row r="37" spans="1:4" x14ac:dyDescent="0.25">
      <c r="A37" s="16" t="s">
        <v>78</v>
      </c>
      <c r="B37" s="69">
        <v>100000</v>
      </c>
      <c r="C37" s="70">
        <v>446237</v>
      </c>
      <c r="D37" s="70"/>
    </row>
    <row r="38" spans="1:4" x14ac:dyDescent="0.25">
      <c r="A38" s="16" t="s">
        <v>79</v>
      </c>
      <c r="B38" s="69">
        <v>3081992</v>
      </c>
      <c r="C38" s="70">
        <v>11951325</v>
      </c>
      <c r="D38" s="70"/>
    </row>
    <row r="39" spans="1:4" x14ac:dyDescent="0.25">
      <c r="A39" s="16" t="s">
        <v>80</v>
      </c>
      <c r="B39" s="69">
        <v>1689194</v>
      </c>
      <c r="C39" s="70">
        <v>4163152</v>
      </c>
      <c r="D39" s="70"/>
    </row>
    <row r="40" spans="1:4" x14ac:dyDescent="0.25">
      <c r="A40" s="16" t="s">
        <v>81</v>
      </c>
      <c r="B40" s="69">
        <v>2250292</v>
      </c>
      <c r="C40" s="70">
        <v>35369986</v>
      </c>
      <c r="D40" s="70"/>
    </row>
    <row r="41" spans="1:4" x14ac:dyDescent="0.25">
      <c r="A41" s="16" t="s">
        <v>82</v>
      </c>
      <c r="B41" s="69">
        <v>4900887</v>
      </c>
      <c r="C41" s="70">
        <v>9776255</v>
      </c>
      <c r="D41" s="70"/>
    </row>
    <row r="42" spans="1:4" x14ac:dyDescent="0.25">
      <c r="A42" s="16" t="s">
        <v>83</v>
      </c>
      <c r="B42" s="69">
        <v>366762</v>
      </c>
      <c r="C42" s="70">
        <v>2432023</v>
      </c>
      <c r="D42" s="70"/>
    </row>
    <row r="43" spans="1:4" x14ac:dyDescent="0.25">
      <c r="A43" s="16" t="s">
        <v>84</v>
      </c>
      <c r="B43" s="69">
        <v>1674199</v>
      </c>
      <c r="C43" s="70">
        <v>1553801</v>
      </c>
      <c r="D43" s="70"/>
    </row>
    <row r="44" spans="1:4" x14ac:dyDescent="0.25">
      <c r="A44" s="16" t="s">
        <v>85</v>
      </c>
      <c r="B44" s="69">
        <v>179600</v>
      </c>
      <c r="C44" s="70">
        <v>9955</v>
      </c>
      <c r="D44" s="70"/>
    </row>
    <row r="45" spans="1:4" x14ac:dyDescent="0.25">
      <c r="A45" s="16" t="s">
        <v>86</v>
      </c>
      <c r="B45" s="69">
        <v>2269786</v>
      </c>
      <c r="C45" s="70">
        <v>8784198</v>
      </c>
      <c r="D45" s="70"/>
    </row>
    <row r="46" spans="1:4" x14ac:dyDescent="0.25">
      <c r="A46" s="16" t="s">
        <v>87</v>
      </c>
      <c r="B46" s="69">
        <v>5736532</v>
      </c>
      <c r="C46" s="70">
        <v>9602452</v>
      </c>
      <c r="D46" s="70"/>
    </row>
    <row r="47" spans="1:4" x14ac:dyDescent="0.25">
      <c r="A47" s="16" t="s">
        <v>88</v>
      </c>
      <c r="B47" s="69">
        <v>355367</v>
      </c>
      <c r="C47" s="70">
        <v>19487</v>
      </c>
      <c r="D47" s="70"/>
    </row>
    <row r="48" spans="1:4" x14ac:dyDescent="0.25">
      <c r="A48" s="16" t="s">
        <v>89</v>
      </c>
      <c r="B48" s="69">
        <v>147943</v>
      </c>
      <c r="C48" s="70">
        <v>3121519</v>
      </c>
      <c r="D48" s="70"/>
    </row>
    <row r="49" spans="1:4" x14ac:dyDescent="0.25">
      <c r="A49" s="16" t="s">
        <v>90</v>
      </c>
      <c r="B49" s="69">
        <v>1640338</v>
      </c>
      <c r="C49" s="70">
        <v>5187975</v>
      </c>
      <c r="D49" s="70"/>
    </row>
    <row r="50" spans="1:4" x14ac:dyDescent="0.25">
      <c r="A50" s="16" t="s">
        <v>91</v>
      </c>
      <c r="B50" s="69">
        <v>100000</v>
      </c>
      <c r="C50" s="70">
        <v>10000</v>
      </c>
      <c r="D50" s="70"/>
    </row>
    <row r="51" spans="1:4" x14ac:dyDescent="0.25">
      <c r="A51" s="16" t="s">
        <v>92</v>
      </c>
      <c r="B51" s="69">
        <v>2548918</v>
      </c>
      <c r="C51" s="70">
        <v>32589784</v>
      </c>
      <c r="D51" s="70"/>
    </row>
    <row r="52" spans="1:4" x14ac:dyDescent="0.25">
      <c r="A52" s="16" t="s">
        <v>93</v>
      </c>
      <c r="B52" s="69">
        <v>622548</v>
      </c>
      <c r="C52" s="70">
        <v>397499</v>
      </c>
      <c r="D52" s="70"/>
    </row>
    <row r="53" spans="1:4" x14ac:dyDescent="0.25">
      <c r="A53" s="16" t="s">
        <v>94</v>
      </c>
      <c r="B53" s="69">
        <v>1937920</v>
      </c>
      <c r="C53" s="70">
        <v>34741930</v>
      </c>
      <c r="D53" s="70"/>
    </row>
    <row r="54" spans="1:4" x14ac:dyDescent="0.25">
      <c r="A54" s="16" t="s">
        <v>95</v>
      </c>
      <c r="B54" s="69">
        <v>103876</v>
      </c>
      <c r="C54" s="70">
        <v>297586</v>
      </c>
      <c r="D54" s="70"/>
    </row>
  </sheetData>
  <sheetProtection algorithmName="SHA-512" hashValue="LZi9pLUbhoY+KgRRFHc63V00TffQDqhdd0E7n2dIu1pUG75CM3sFf/u3YWbUUplTVlHxtb8+RztdWsCcNikh8g==" saltValue="sEcOhBEyXXXVXYy3qjdxpQ=="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J1" workbookViewId="0">
      <selection activeCell="O5" sqref="O5"/>
    </sheetView>
  </sheetViews>
  <sheetFormatPr defaultRowHeight="15" x14ac:dyDescent="0.25"/>
  <cols>
    <col min="1" max="1" width="10.42578125" customWidth="1"/>
    <col min="2" max="3" width="18.5703125" customWidth="1"/>
    <col min="4" max="4" width="50.5703125" customWidth="1"/>
    <col min="5" max="5" width="40.140625" customWidth="1"/>
    <col min="7" max="7" width="34" customWidth="1"/>
    <col min="8" max="8" width="18.5703125" customWidth="1"/>
    <col min="9" max="9" width="26.140625" style="281" customWidth="1"/>
    <col min="10" max="10" width="28.5703125" customWidth="1"/>
    <col min="11" max="11" width="23.140625" style="281" customWidth="1"/>
    <col min="14" max="14" width="98.85546875" customWidth="1"/>
    <col min="15" max="15" width="19.85546875" customWidth="1"/>
  </cols>
  <sheetData>
    <row r="1" spans="1:15" ht="42.6" customHeight="1" x14ac:dyDescent="0.25">
      <c r="A1" s="267" t="s">
        <v>20</v>
      </c>
      <c r="B1" s="267" t="s">
        <v>195</v>
      </c>
      <c r="C1" s="267" t="s">
        <v>198</v>
      </c>
      <c r="D1" s="67" t="s">
        <v>249</v>
      </c>
      <c r="E1" s="67" t="s">
        <v>250</v>
      </c>
      <c r="G1" s="267" t="s">
        <v>266</v>
      </c>
      <c r="H1" s="267" t="s">
        <v>267</v>
      </c>
      <c r="I1" s="281" t="s">
        <v>277</v>
      </c>
      <c r="J1" s="267" t="s">
        <v>283</v>
      </c>
      <c r="K1" s="285" t="s">
        <v>300</v>
      </c>
      <c r="N1" s="55" t="s">
        <v>324</v>
      </c>
      <c r="O1" s="48" t="s">
        <v>174</v>
      </c>
    </row>
    <row r="2" spans="1:15" ht="45" x14ac:dyDescent="0.25">
      <c r="A2" t="s">
        <v>29</v>
      </c>
      <c r="B2" t="s">
        <v>196</v>
      </c>
      <c r="C2" t="s">
        <v>199</v>
      </c>
      <c r="D2" t="s">
        <v>244</v>
      </c>
      <c r="E2" t="s">
        <v>251</v>
      </c>
      <c r="F2" s="68">
        <v>1</v>
      </c>
      <c r="G2" t="s">
        <v>274</v>
      </c>
      <c r="H2" t="s">
        <v>268</v>
      </c>
      <c r="I2" s="281" t="s">
        <v>279</v>
      </c>
      <c r="J2" t="s">
        <v>243</v>
      </c>
      <c r="K2" s="281" t="s">
        <v>302</v>
      </c>
      <c r="N2" s="8" t="s">
        <v>175</v>
      </c>
      <c r="O2" s="49">
        <f>SUM('A-Contracts-Partnerships Matrix'!D109)</f>
        <v>0</v>
      </c>
    </row>
    <row r="3" spans="1:15" ht="45" x14ac:dyDescent="0.25">
      <c r="A3" t="s">
        <v>30</v>
      </c>
      <c r="B3" t="s">
        <v>197</v>
      </c>
      <c r="C3" t="s">
        <v>200</v>
      </c>
      <c r="D3" t="s">
        <v>254</v>
      </c>
      <c r="E3" t="s">
        <v>252</v>
      </c>
      <c r="F3" s="68">
        <v>0.5</v>
      </c>
      <c r="G3" t="s">
        <v>275</v>
      </c>
      <c r="H3" t="s">
        <v>269</v>
      </c>
      <c r="I3" s="281" t="s">
        <v>278</v>
      </c>
      <c r="J3" t="s">
        <v>286</v>
      </c>
      <c r="K3" s="281" t="s">
        <v>303</v>
      </c>
      <c r="N3" s="8" t="s">
        <v>188</v>
      </c>
      <c r="O3" s="50">
        <f>SUM('B - Operating Budget'!C15+'B - Operating Budget'!C18+'B - Operating Budget'!C23+'B - Operating Budget'!C27)-('B - Operating Budget'!B15+'B - Operating Budget'!B18+'B - Operating Budget'!B23+'B - Operating Budget'!B27)</f>
        <v>667617</v>
      </c>
    </row>
    <row r="4" spans="1:15" ht="30" x14ac:dyDescent="0.25">
      <c r="A4" t="s">
        <v>31</v>
      </c>
      <c r="C4" t="s">
        <v>201</v>
      </c>
      <c r="D4" t="s">
        <v>253</v>
      </c>
      <c r="G4" t="s">
        <v>276</v>
      </c>
      <c r="H4" t="s">
        <v>270</v>
      </c>
      <c r="I4" s="281" t="s">
        <v>280</v>
      </c>
      <c r="J4" t="s">
        <v>288</v>
      </c>
      <c r="K4" s="281" t="s">
        <v>304</v>
      </c>
      <c r="N4" s="8" t="s">
        <v>176</v>
      </c>
      <c r="O4" s="49">
        <f>SUM('D- Optional-County Adm Budget'!D117)</f>
        <v>0</v>
      </c>
    </row>
    <row r="5" spans="1:15" ht="21.6" customHeight="1" thickBot="1" x14ac:dyDescent="0.3">
      <c r="A5" t="s">
        <v>32</v>
      </c>
      <c r="C5" t="s">
        <v>202</v>
      </c>
      <c r="D5" t="s">
        <v>242</v>
      </c>
      <c r="J5" t="s">
        <v>291</v>
      </c>
      <c r="K5" s="281" t="s">
        <v>305</v>
      </c>
      <c r="N5" s="8" t="s">
        <v>189</v>
      </c>
      <c r="O5" s="56">
        <f>SUM(O2:O4)</f>
        <v>667617</v>
      </c>
    </row>
    <row r="6" spans="1:15" ht="18.600000000000001" customHeight="1" thickTop="1" x14ac:dyDescent="0.25">
      <c r="A6" t="s">
        <v>33</v>
      </c>
      <c r="C6" t="s">
        <v>203</v>
      </c>
      <c r="D6" t="s">
        <v>245</v>
      </c>
      <c r="J6" t="s">
        <v>290</v>
      </c>
      <c r="K6" s="281" t="s">
        <v>306</v>
      </c>
      <c r="N6" s="47" t="s">
        <v>177</v>
      </c>
      <c r="O6" s="46"/>
    </row>
    <row r="7" spans="1:15" x14ac:dyDescent="0.25">
      <c r="A7" t="s">
        <v>34</v>
      </c>
      <c r="J7" t="s">
        <v>287</v>
      </c>
      <c r="K7" s="281" t="s">
        <v>307</v>
      </c>
      <c r="N7" s="8" t="s">
        <v>207</v>
      </c>
      <c r="O7" s="49">
        <f>SUM('A-Contracts-Partnerships Matrix'!N109+'A-Contracts-Partnerships Matrix'!P109)</f>
        <v>100000</v>
      </c>
    </row>
    <row r="8" spans="1:15" ht="30" x14ac:dyDescent="0.25">
      <c r="J8" t="s">
        <v>284</v>
      </c>
      <c r="K8" s="281" t="s">
        <v>308</v>
      </c>
      <c r="N8" s="8" t="s">
        <v>318</v>
      </c>
      <c r="O8" s="50">
        <f>SUM('B - Operating Budget'!C15+'B - Operating Budget'!C18+'B - Operating Budget'!C23+'B - Operating Budget'!C27)-O3</f>
        <v>1014859</v>
      </c>
    </row>
    <row r="9" spans="1:15" x14ac:dyDescent="0.25">
      <c r="J9" t="s">
        <v>292</v>
      </c>
      <c r="N9" s="8" t="s">
        <v>178</v>
      </c>
      <c r="O9" s="49">
        <f>SUM('D- Optional-County Adm Budget'!E117)/2</f>
        <v>0</v>
      </c>
    </row>
    <row r="10" spans="1:15" x14ac:dyDescent="0.25">
      <c r="J10" t="s">
        <v>285</v>
      </c>
      <c r="N10" s="8" t="s">
        <v>319</v>
      </c>
      <c r="O10" s="49">
        <f>IF('C -Fund Sources &amp; Total FY Fund'!$E$9&gt;0,'C -Fund Sources &amp; Total FY Fund'!$E$9/2,0)</f>
        <v>10488.5</v>
      </c>
    </row>
    <row r="11" spans="1:15" ht="15.75" thickBot="1" x14ac:dyDescent="0.3">
      <c r="J11" t="s">
        <v>293</v>
      </c>
      <c r="N11" s="8" t="s">
        <v>179</v>
      </c>
      <c r="O11" s="56">
        <f>SUM(O7:O10)</f>
        <v>1125347.5</v>
      </c>
    </row>
    <row r="12" spans="1:15" ht="15.75" thickTop="1" x14ac:dyDescent="0.25">
      <c r="N12" s="8"/>
      <c r="O12" s="46"/>
    </row>
    <row r="13" spans="1:15" x14ac:dyDescent="0.25">
      <c r="N13" s="51" t="s">
        <v>180</v>
      </c>
      <c r="O13" s="46"/>
    </row>
    <row r="14" spans="1:15" x14ac:dyDescent="0.25">
      <c r="N14" s="8" t="s">
        <v>208</v>
      </c>
      <c r="O14" s="49">
        <f>SUM('A-Contracts-Partnerships Matrix'!O109+'A-Contracts-Partnerships Matrix'!Q109)</f>
        <v>100000</v>
      </c>
    </row>
    <row r="15" spans="1:15" x14ac:dyDescent="0.25">
      <c r="N15" s="8" t="s">
        <v>190</v>
      </c>
      <c r="O15" s="50">
        <f>SUM('B - Operating Budget'!B15+'B - Operating Budget'!B18+'B - Operating Budget'!B23+'B - Operating Budget'!B27)</f>
        <v>1014859</v>
      </c>
    </row>
    <row r="16" spans="1:15" x14ac:dyDescent="0.25">
      <c r="N16" s="8" t="s">
        <v>181</v>
      </c>
      <c r="O16" s="49">
        <f>SUM('D- Optional-County Adm Budget'!E117)/2</f>
        <v>0</v>
      </c>
    </row>
    <row r="17" spans="14:15" x14ac:dyDescent="0.25">
      <c r="N17" s="8" t="s">
        <v>319</v>
      </c>
      <c r="O17" s="49">
        <f>IF('C -Fund Sources &amp; Total FY Fund'!$E$9&gt;0,'C -Fund Sources &amp; Total FY Fund'!$E$9/2,0)</f>
        <v>10488.5</v>
      </c>
    </row>
    <row r="18" spans="14:15" ht="15.75" thickBot="1" x14ac:dyDescent="0.3">
      <c r="N18" s="8" t="s">
        <v>182</v>
      </c>
      <c r="O18" s="56">
        <f>SUM(O14:O17)</f>
        <v>1125347.5</v>
      </c>
    </row>
    <row r="19" spans="14:15" ht="16.5" thickTop="1" thickBot="1" x14ac:dyDescent="0.3">
      <c r="N19" s="52" t="s">
        <v>183</v>
      </c>
      <c r="O19" s="53">
        <f>SUM(O5+O11+O18)</f>
        <v>2918312</v>
      </c>
    </row>
    <row r="20" spans="14:15" ht="15.75" thickBot="1" x14ac:dyDescent="0.3"/>
    <row r="21" spans="14:15" x14ac:dyDescent="0.25">
      <c r="N21" s="372" t="s">
        <v>320</v>
      </c>
      <c r="O21" s="373"/>
    </row>
    <row r="22" spans="14:15" x14ac:dyDescent="0.25">
      <c r="N22" s="374"/>
      <c r="O22" s="375"/>
    </row>
    <row r="23" spans="14:15" x14ac:dyDescent="0.25">
      <c r="N23" s="374"/>
      <c r="O23" s="375"/>
    </row>
    <row r="24" spans="14:15" x14ac:dyDescent="0.25">
      <c r="N24" s="374"/>
      <c r="O24" s="375"/>
    </row>
    <row r="25" spans="14:15" x14ac:dyDescent="0.25">
      <c r="N25" s="374"/>
      <c r="O25" s="375"/>
    </row>
    <row r="26" spans="14:15" x14ac:dyDescent="0.25">
      <c r="N26" s="374"/>
      <c r="O26" s="375"/>
    </row>
    <row r="27" spans="14:15" x14ac:dyDescent="0.25">
      <c r="N27" s="374"/>
      <c r="O27" s="375"/>
    </row>
    <row r="28" spans="14:15" x14ac:dyDescent="0.25">
      <c r="N28" s="374"/>
      <c r="O28" s="375"/>
    </row>
    <row r="29" spans="14:15" ht="15.75" thickBot="1" x14ac:dyDescent="0.3">
      <c r="N29" s="376"/>
      <c r="O29" s="377"/>
    </row>
  </sheetData>
  <sheetProtection algorithmName="SHA-512" hashValue="r5v69LHMxqaGuWlmsYuxKkN+L8+LJDH4l6HtpLzsY1M75pgTVMx21zqQJ8ejTMG3yMhWIVVh4N0n2z/MUK4zeA==" saltValue="981ikkgRPrkqCAswvhNU+Q=="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D636169BC4949830EC19200161F76" ma:contentTypeVersion="5" ma:contentTypeDescription="Create a new document." ma:contentTypeScope="" ma:versionID="70c5bd1c7304f140a1b7b8d802b74f93">
  <xsd:schema xmlns:xsd="http://www.w3.org/2001/XMLSchema" xmlns:xs="http://www.w3.org/2001/XMLSchema" xmlns:p="http://schemas.microsoft.com/office/2006/metadata/properties" xmlns:ns3="b2c5ab5c-a418-42bf-aa93-afce4903dab0" xmlns:ns4="2e45aec4-043f-4308-ad34-60a9bf4b068e" targetNamespace="http://schemas.microsoft.com/office/2006/metadata/properties" ma:root="true" ma:fieldsID="17deaeac7db2bc45376626892ca41d92" ns3:_="" ns4:_="">
    <xsd:import namespace="b2c5ab5c-a418-42bf-aa93-afce4903dab0"/>
    <xsd:import namespace="2e45aec4-043f-4308-ad34-60a9bf4b068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5ab5c-a418-42bf-aa93-afce4903d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5aec4-043f-4308-ad34-60a9bf4b06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72B19E-0297-4022-A614-0738FD2D6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5ab5c-a418-42bf-aa93-afce4903dab0"/>
    <ds:schemaRef ds:uri="2e45aec4-043f-4308-ad34-60a9bf4b0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CB29C5A2-5A47-49CE-95CF-41A36848027F}">
  <ds:schemaRefs>
    <ds:schemaRef ds:uri="2e45aec4-043f-4308-ad34-60a9bf4b068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b2c5ab5c-a418-42bf-aa93-afce4903dab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FY24 Final Allocations</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'FY24 Final Allocations'!Print_Area</vt:lpstr>
      <vt:lpstr>'SWBL Tool'!Print_Area</vt:lpstr>
      <vt:lpstr>'A-Contracts-Partnerships Matrix'!Print_Titles</vt:lpstr>
      <vt:lpstr>'D- Optional-County Adm Budget'!Print_Titles</vt:lpstr>
      <vt:lpstr>'SWBL Tool'!Print_Titles</vt:lpstr>
      <vt:lpstr>State</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OET</dc:creator>
  <cp:lastModifiedBy>Christopher Watson  [DCF]</cp:lastModifiedBy>
  <cp:lastPrinted>2023-04-25T14:29:09Z</cp:lastPrinted>
  <dcterms:created xsi:type="dcterms:W3CDTF">2019-10-18T16:48:06Z</dcterms:created>
  <dcterms:modified xsi:type="dcterms:W3CDTF">2024-10-14T19:14:49Z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