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Z:\ees\KEESM\Appendix\"/>
    </mc:Choice>
  </mc:AlternateContent>
  <xr:revisionPtr revIDLastSave="0" documentId="13_ncr:1_{886CE267-4FCF-43C5-8DD7-EBD56A2CE2C5}"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0" i="1" l="1"/>
  <c r="AJ21" i="1"/>
  <c r="AJ22" i="1"/>
  <c r="AJ23" i="1"/>
  <c r="AJ24" i="1"/>
  <c r="AJ25" i="1"/>
  <c r="AJ26" i="1"/>
  <c r="AJ27" i="1"/>
  <c r="AJ19" i="1"/>
  <c r="AG20" i="1"/>
  <c r="AG21" i="1"/>
  <c r="AG22" i="1"/>
  <c r="AG23" i="1"/>
  <c r="AG24" i="1"/>
  <c r="AG25" i="1"/>
  <c r="AG26" i="1"/>
  <c r="AG27" i="1"/>
  <c r="AG19" i="1"/>
  <c r="AD20" i="1"/>
  <c r="AD21" i="1"/>
  <c r="AD22" i="1"/>
  <c r="AD23" i="1"/>
  <c r="AD24" i="1"/>
  <c r="AD25" i="1"/>
  <c r="AD26" i="1"/>
  <c r="AD27" i="1"/>
  <c r="AD19" i="1"/>
  <c r="AA20" i="1"/>
  <c r="AA21" i="1"/>
  <c r="AA22" i="1"/>
  <c r="AA23" i="1"/>
  <c r="AA24" i="1"/>
  <c r="AA25" i="1"/>
  <c r="AA26" i="1"/>
  <c r="AA27" i="1"/>
  <c r="AA19" i="1"/>
  <c r="X20" i="1"/>
  <c r="X21" i="1"/>
  <c r="X22" i="1"/>
  <c r="X23" i="1"/>
  <c r="X24" i="1"/>
  <c r="X25" i="1"/>
  <c r="X26" i="1"/>
  <c r="X27" i="1"/>
  <c r="X19" i="1"/>
  <c r="U20" i="1"/>
  <c r="U21" i="1"/>
  <c r="U22" i="1"/>
  <c r="U23" i="1"/>
  <c r="U24" i="1"/>
  <c r="U25" i="1"/>
  <c r="U26" i="1"/>
  <c r="U27" i="1"/>
  <c r="U19" i="1"/>
  <c r="R20" i="1"/>
  <c r="R21" i="1"/>
  <c r="R22" i="1"/>
  <c r="R23" i="1"/>
  <c r="R24" i="1"/>
  <c r="R25" i="1"/>
  <c r="R26" i="1"/>
  <c r="R27" i="1"/>
  <c r="R19" i="1"/>
  <c r="O20" i="1"/>
  <c r="O21" i="1"/>
  <c r="O22" i="1"/>
  <c r="O23" i="1"/>
  <c r="O24" i="1"/>
  <c r="O25" i="1"/>
  <c r="O26" i="1"/>
  <c r="O27" i="1"/>
  <c r="O19" i="1"/>
  <c r="L20" i="1"/>
  <c r="L21" i="1"/>
  <c r="L22" i="1"/>
  <c r="L23" i="1"/>
  <c r="L24" i="1"/>
  <c r="L25" i="1"/>
  <c r="L26" i="1"/>
  <c r="L27" i="1"/>
  <c r="L19" i="1"/>
  <c r="I20" i="1"/>
  <c r="I21" i="1"/>
  <c r="I22" i="1"/>
  <c r="I23" i="1"/>
  <c r="I24" i="1"/>
  <c r="I25" i="1"/>
  <c r="I26" i="1"/>
  <c r="I27" i="1"/>
  <c r="I19" i="1"/>
  <c r="F20" i="1"/>
  <c r="F21" i="1"/>
  <c r="F22" i="1"/>
  <c r="F23" i="1"/>
  <c r="F24" i="1"/>
  <c r="F25" i="1"/>
  <c r="F26" i="1"/>
  <c r="F27" i="1"/>
  <c r="F19" i="1"/>
  <c r="C20" i="1"/>
  <c r="C21" i="1"/>
  <c r="C22" i="1"/>
  <c r="C23" i="1"/>
  <c r="C24" i="1"/>
  <c r="C25" i="1"/>
  <c r="C26" i="1"/>
  <c r="C27" i="1"/>
  <c r="C19" i="1"/>
  <c r="W20" i="1"/>
  <c r="W21" i="1"/>
  <c r="W22" i="1"/>
  <c r="W23" i="1"/>
  <c r="W24" i="1"/>
  <c r="W25" i="1"/>
  <c r="W26" i="1"/>
  <c r="W27" i="1"/>
  <c r="W19" i="1"/>
  <c r="T19" i="1"/>
  <c r="AF20" i="1"/>
  <c r="AF21" i="1"/>
  <c r="AF22" i="1"/>
  <c r="AF23" i="1"/>
  <c r="AF24" i="1"/>
  <c r="AF25" i="1"/>
  <c r="AF26" i="1"/>
  <c r="AF27" i="1"/>
  <c r="AF19" i="1"/>
  <c r="AC19" i="1"/>
  <c r="AC20" i="1"/>
  <c r="AC21" i="1"/>
  <c r="AC22" i="1"/>
  <c r="AC23" i="1"/>
  <c r="AC24" i="1"/>
  <c r="AC25" i="1"/>
  <c r="AC26" i="1"/>
  <c r="AC27" i="1"/>
  <c r="Z19" i="1"/>
  <c r="Z20" i="1"/>
  <c r="Z21" i="1"/>
  <c r="Z22" i="1"/>
  <c r="Z23" i="1"/>
  <c r="Z24" i="1"/>
  <c r="Z25" i="1"/>
  <c r="Z26" i="1"/>
  <c r="Z27" i="1"/>
  <c r="T20" i="1"/>
  <c r="T21" i="1"/>
  <c r="T22" i="1"/>
  <c r="T23" i="1"/>
  <c r="T24" i="1"/>
  <c r="T25" i="1"/>
  <c r="T26" i="1"/>
  <c r="T27" i="1"/>
  <c r="Q19" i="1"/>
  <c r="Q20" i="1"/>
  <c r="Q21" i="1"/>
  <c r="Q22" i="1"/>
  <c r="Q23" i="1"/>
  <c r="Q24" i="1"/>
  <c r="Q25" i="1"/>
  <c r="Q26" i="1"/>
  <c r="Q27" i="1"/>
  <c r="N19" i="1"/>
  <c r="N20" i="1"/>
  <c r="N21" i="1"/>
  <c r="N22" i="1"/>
  <c r="N23" i="1"/>
  <c r="N24" i="1"/>
  <c r="N25" i="1"/>
  <c r="N26" i="1"/>
  <c r="N27" i="1"/>
  <c r="K19" i="1"/>
  <c r="K20" i="1"/>
  <c r="K21" i="1"/>
  <c r="K22" i="1"/>
  <c r="K23" i="1"/>
  <c r="K24" i="1"/>
  <c r="K25" i="1"/>
  <c r="K26" i="1"/>
  <c r="K27" i="1"/>
  <c r="H19" i="1"/>
  <c r="H20" i="1"/>
  <c r="H21" i="1"/>
  <c r="H22" i="1"/>
  <c r="H23" i="1"/>
  <c r="H24" i="1"/>
  <c r="H25" i="1"/>
  <c r="H26" i="1"/>
  <c r="H27" i="1"/>
  <c r="E19" i="1"/>
  <c r="E20" i="1"/>
  <c r="E21" i="1"/>
  <c r="E22" i="1"/>
  <c r="E23" i="1"/>
  <c r="E24" i="1"/>
  <c r="E25" i="1"/>
  <c r="E26" i="1"/>
  <c r="E27" i="1"/>
  <c r="B19" i="1"/>
  <c r="B20" i="1"/>
  <c r="B21" i="1"/>
  <c r="B22" i="1"/>
  <c r="B23" i="1"/>
  <c r="B24" i="1"/>
  <c r="B25" i="1"/>
  <c r="B26" i="1"/>
  <c r="B27" i="1"/>
  <c r="B13" i="2"/>
  <c r="B12" i="2"/>
  <c r="B11" i="2"/>
  <c r="B10" i="2"/>
  <c r="A11" i="2"/>
  <c r="A12" i="2" s="1"/>
  <c r="A13" i="2" s="1"/>
  <c r="A3" i="2"/>
  <c r="A4" i="2" s="1"/>
  <c r="A5" i="2" s="1"/>
  <c r="A6" i="2" s="1"/>
  <c r="A7" i="2" s="1"/>
  <c r="A8" i="2" s="1"/>
  <c r="A9" i="2" s="1"/>
  <c r="J20" i="1" l="1"/>
  <c r="J21" i="1"/>
  <c r="J22" i="1"/>
  <c r="J23" i="1"/>
  <c r="J24" i="1"/>
  <c r="J25" i="1"/>
  <c r="J26" i="1"/>
  <c r="J27" i="1"/>
  <c r="J19" i="1"/>
  <c r="AM19" i="1" l="1"/>
  <c r="AK19" i="1"/>
  <c r="M19" i="1"/>
  <c r="M20" i="1"/>
  <c r="M21" i="1"/>
  <c r="M22" i="1"/>
  <c r="M23" i="1"/>
  <c r="M24" i="1"/>
  <c r="M25" i="1"/>
  <c r="M26" i="1"/>
  <c r="M27" i="1"/>
  <c r="P20" i="1"/>
  <c r="P21" i="1"/>
  <c r="P22" i="1"/>
  <c r="P23" i="1"/>
  <c r="P24" i="1"/>
  <c r="P25" i="1"/>
  <c r="P26" i="1"/>
  <c r="P27" i="1"/>
  <c r="P19" i="1"/>
  <c r="S19" i="1"/>
  <c r="Y27" i="1" l="1"/>
  <c r="AH20" i="1"/>
  <c r="AH21" i="1"/>
  <c r="AH22" i="1"/>
  <c r="AH23" i="1"/>
  <c r="AH24" i="1"/>
  <c r="AH25" i="1"/>
  <c r="AH26" i="1"/>
  <c r="AH27" i="1"/>
  <c r="AH19" i="1"/>
  <c r="AE20" i="1"/>
  <c r="AE21" i="1"/>
  <c r="AE22" i="1"/>
  <c r="AE23" i="1"/>
  <c r="AE24" i="1"/>
  <c r="AE25" i="1"/>
  <c r="AE26" i="1"/>
  <c r="AE27" i="1"/>
  <c r="AE19" i="1"/>
  <c r="AB20" i="1"/>
  <c r="AB21" i="1"/>
  <c r="AB22" i="1"/>
  <c r="AB23" i="1"/>
  <c r="AB24" i="1"/>
  <c r="AB25" i="1"/>
  <c r="AB26" i="1"/>
  <c r="AB27" i="1"/>
  <c r="AB19" i="1"/>
  <c r="Y20" i="1"/>
  <c r="Y21" i="1"/>
  <c r="Y22" i="1"/>
  <c r="Y23" i="1"/>
  <c r="Y24" i="1"/>
  <c r="Y25" i="1"/>
  <c r="Y26" i="1"/>
  <c r="Y19" i="1"/>
  <c r="V20" i="1"/>
  <c r="V21" i="1"/>
  <c r="V22" i="1"/>
  <c r="V23" i="1"/>
  <c r="V24" i="1"/>
  <c r="V25" i="1"/>
  <c r="V26" i="1"/>
  <c r="V27" i="1"/>
  <c r="V19" i="1"/>
  <c r="S20" i="1"/>
  <c r="S21" i="1"/>
  <c r="S22" i="1"/>
  <c r="S23" i="1"/>
  <c r="S24" i="1"/>
  <c r="S25" i="1"/>
  <c r="S26" i="1"/>
  <c r="S27" i="1"/>
  <c r="AK27" i="1" l="1"/>
  <c r="AM27" i="1"/>
  <c r="AK26" i="1"/>
  <c r="AM26" i="1"/>
  <c r="AK25" i="1"/>
  <c r="AM25" i="1"/>
  <c r="AK24" i="1"/>
  <c r="AM24" i="1"/>
  <c r="AM23" i="1"/>
  <c r="AK23" i="1"/>
  <c r="AM22" i="1"/>
  <c r="AK22" i="1"/>
  <c r="AM21" i="1"/>
  <c r="AK21" i="1"/>
  <c r="AM20" i="1"/>
  <c r="AK20" i="1"/>
</calcChain>
</file>

<file path=xl/sharedStrings.xml><?xml version="1.0" encoding="utf-8"?>
<sst xmlns="http://schemas.openxmlformats.org/spreadsheetml/2006/main" count="68" uniqueCount="33">
  <si>
    <t>Kansas Department for Children and Families</t>
  </si>
  <si>
    <t>Monthly Family Income and Family Share Deduction Schedule for Child Care Services</t>
  </si>
  <si>
    <t>Effective April 1, 2025</t>
  </si>
  <si>
    <t>Families, may apply for DCF child care subsidy.  This subsidy is based on the gross monthly income and size of the family.  A Family Share Deduction (FSD) may be</t>
  </si>
  <si>
    <t>assigned to the family and is determined by using the chart below.  This deduction is used to reduce the total benefit and the family then receives the net amount.  This</t>
  </si>
  <si>
    <t>net benefit amount may not fully cover the cost of care.  The provider charges the family according to their set rates, and any charges not covered by the DCF subsidy are the</t>
  </si>
  <si>
    <t>responsibility of the family to pay.</t>
  </si>
  <si>
    <t>Notes:</t>
  </si>
  <si>
    <t>1.  There is only one deduction scheduled for all families.</t>
  </si>
  <si>
    <t>2.  The family's income must be equal to or under the "Income Limit" amount.</t>
  </si>
  <si>
    <t>Level I</t>
  </si>
  <si>
    <t>Level II</t>
  </si>
  <si>
    <t>Level III</t>
  </si>
  <si>
    <t>Level IV</t>
  </si>
  <si>
    <t>Level V</t>
  </si>
  <si>
    <t>Level VI</t>
  </si>
  <si>
    <t>Level VII</t>
  </si>
  <si>
    <t>Level VIII</t>
  </si>
  <si>
    <t>Level IX</t>
  </si>
  <si>
    <t>Level X</t>
  </si>
  <si>
    <t>Level XI</t>
  </si>
  <si>
    <t>Level XIII</t>
  </si>
  <si>
    <t>Family</t>
  </si>
  <si>
    <t>Of Poverty</t>
  </si>
  <si>
    <t>SMI</t>
  </si>
  <si>
    <t>Members</t>
  </si>
  <si>
    <t>Limit</t>
  </si>
  <si>
    <t>FSD</t>
  </si>
  <si>
    <t>F-1</t>
  </si>
  <si>
    <t>HH/Family Size</t>
  </si>
  <si>
    <t>48 Contiguous States Yearly 100% FPL</t>
  </si>
  <si>
    <t>Each Additional Person</t>
  </si>
  <si>
    <t xml:space="preserve">                 Level XII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</si>
</sst>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quot;$&quot;#,##0"/>
  </numFmts>
  <fonts count="7" x14ac:knownFonts="1">
    <font>
      <sz val="11"/>
      <color theme="1"/>
      <name val="Calibri"/>
      <family val="2"/>
      <scheme val="minor"/>
    </font>
    <font>
      <sz val="11"/>
      <color theme="1"/>
      <name val="Calibri"/>
      <family val="2"/>
      <scheme val="minor"/>
    </font>
    <font>
      <sz val="9"/>
      <color theme="1"/>
      <name val="Arial"/>
      <family val="2"/>
    </font>
    <font>
      <b/>
      <sz val="11"/>
      <color theme="1"/>
      <name val="Arial"/>
      <family val="2"/>
    </font>
    <font>
      <b/>
      <sz val="12"/>
      <color theme="1"/>
      <name val="Calibri"/>
      <family val="2"/>
      <scheme val="minor"/>
    </font>
    <font>
      <sz val="12"/>
      <name val="Calibri"/>
      <family val="2"/>
      <scheme val="minor"/>
    </font>
    <font>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theme="4" tint="0.79998168889431442"/>
      </patternFill>
    </fill>
  </fills>
  <borders count="14">
    <border>
      <left/>
      <right/>
      <top/>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thin">
        <color theme="4"/>
      </left>
      <right style="thin">
        <color theme="4"/>
      </right>
      <top style="thin">
        <color theme="4"/>
      </top>
      <bottom style="thin">
        <color theme="4"/>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2" fillId="0" borderId="0" xfId="0" applyFont="1"/>
    <xf numFmtId="0" fontId="2" fillId="0" borderId="0" xfId="0" applyFont="1" applyAlignment="1"/>
    <xf numFmtId="0" fontId="2" fillId="2" borderId="1"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2" borderId="5" xfId="0" applyFont="1" applyFill="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2" borderId="6" xfId="0" applyFont="1" applyFill="1" applyBorder="1" applyAlignment="1">
      <alignment horizontal="center"/>
    </xf>
    <xf numFmtId="0" fontId="2" fillId="0" borderId="5" xfId="0" applyFont="1" applyBorder="1" applyAlignment="1">
      <alignment horizontal="left" wrapText="1"/>
    </xf>
    <xf numFmtId="0" fontId="2" fillId="0" borderId="8" xfId="0" applyFont="1" applyBorder="1"/>
    <xf numFmtId="0" fontId="2" fillId="0" borderId="0" xfId="0" applyFont="1" applyAlignment="1">
      <alignment horizontal="left"/>
    </xf>
    <xf numFmtId="164" fontId="2" fillId="0" borderId="4" xfId="1" applyNumberFormat="1" applyFont="1" applyBorder="1"/>
    <xf numFmtId="164" fontId="2" fillId="0" borderId="4" xfId="1" applyNumberFormat="1" applyFont="1" applyFill="1" applyBorder="1"/>
    <xf numFmtId="0" fontId="2" fillId="0" borderId="1" xfId="0" applyFont="1" applyBorder="1" applyAlignment="1">
      <alignment horizontal="center"/>
    </xf>
    <xf numFmtId="0" fontId="2" fillId="0" borderId="1" xfId="0" applyFont="1" applyFill="1" applyBorder="1" applyAlignment="1">
      <alignment horizontal="center"/>
    </xf>
    <xf numFmtId="165" fontId="2" fillId="0" borderId="4" xfId="1" applyNumberFormat="1" applyFont="1" applyBorder="1"/>
    <xf numFmtId="165" fontId="2" fillId="2" borderId="4" xfId="1" applyNumberFormat="1" applyFont="1" applyFill="1" applyBorder="1"/>
    <xf numFmtId="165" fontId="2" fillId="2" borderId="9" xfId="1" applyNumberFormat="1" applyFont="1" applyFill="1" applyBorder="1"/>
    <xf numFmtId="165" fontId="2" fillId="0" borderId="4" xfId="1" applyNumberFormat="1" applyFont="1" applyFill="1" applyBorder="1"/>
    <xf numFmtId="0" fontId="2" fillId="0" borderId="10" xfId="0" applyFont="1" applyBorder="1"/>
    <xf numFmtId="0" fontId="2" fillId="0" borderId="11" xfId="0" applyFont="1" applyFill="1" applyBorder="1" applyAlignment="1">
      <alignment horizontal="center"/>
    </xf>
    <xf numFmtId="0" fontId="2" fillId="0" borderId="0" xfId="0" applyFont="1" applyAlignment="1">
      <alignment horizontal="left" indent="23"/>
    </xf>
    <xf numFmtId="0" fontId="3" fillId="0" borderId="0" xfId="0" applyFont="1" applyAlignment="1">
      <alignment horizontal="center"/>
    </xf>
    <xf numFmtId="0" fontId="4" fillId="0" borderId="13" xfId="0" applyFont="1" applyBorder="1" applyAlignment="1">
      <alignment horizontal="center"/>
    </xf>
    <xf numFmtId="0" fontId="4" fillId="3" borderId="13" xfId="0" applyFont="1" applyFill="1" applyBorder="1" applyAlignment="1">
      <alignment horizontal="center"/>
    </xf>
    <xf numFmtId="4" fontId="5" fillId="0" borderId="13" xfId="0" applyNumberFormat="1" applyFont="1" applyBorder="1"/>
    <xf numFmtId="4" fontId="5" fillId="3" borderId="13" xfId="0" applyNumberFormat="1" applyFont="1" applyFill="1" applyBorder="1"/>
    <xf numFmtId="4" fontId="5" fillId="0" borderId="13" xfId="0" applyNumberFormat="1" applyFont="1" applyFill="1" applyBorder="1"/>
    <xf numFmtId="0" fontId="6" fillId="0" borderId="3" xfId="0" applyFont="1" applyBorder="1" applyAlignment="1">
      <alignment horizontal="center"/>
    </xf>
    <xf numFmtId="165" fontId="6" fillId="0" borderId="4" xfId="1" applyNumberFormat="1" applyFont="1" applyBorder="1"/>
    <xf numFmtId="165" fontId="6" fillId="2" borderId="9" xfId="1" applyNumberFormat="1" applyFont="1" applyFill="1" applyBorder="1"/>
    <xf numFmtId="165" fontId="6" fillId="2" borderId="4" xfId="1" applyNumberFormat="1" applyFont="1" applyFill="1" applyBorder="1"/>
    <xf numFmtId="165" fontId="6" fillId="0" borderId="4" xfId="1" applyNumberFormat="1" applyFont="1" applyFill="1" applyBorder="1"/>
    <xf numFmtId="0" fontId="6" fillId="0" borderId="0" xfId="0" applyFont="1"/>
    <xf numFmtId="9" fontId="2" fillId="2" borderId="7" xfId="0" applyNumberFormat="1" applyFont="1" applyFill="1" applyBorder="1" applyAlignment="1">
      <alignment horizontal="center"/>
    </xf>
    <xf numFmtId="9" fontId="2" fillId="2" borderId="8" xfId="0" applyNumberFormat="1"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0" borderId="0" xfId="0" applyFont="1" applyAlignment="1">
      <alignment horizontal="left" indent="23"/>
    </xf>
    <xf numFmtId="9" fontId="2" fillId="0" borderId="7" xfId="0" applyNumberFormat="1" applyFont="1" applyBorder="1" applyAlignment="1">
      <alignment horizontal="center"/>
    </xf>
    <xf numFmtId="9" fontId="2" fillId="0" borderId="0" xfId="0" applyNumberFormat="1" applyFont="1" applyBorder="1" applyAlignment="1">
      <alignment horizontal="center"/>
    </xf>
    <xf numFmtId="9" fontId="2" fillId="0" borderId="8" xfId="0" applyNumberFormat="1" applyFont="1" applyBorder="1" applyAlignment="1">
      <alignment horizontal="center"/>
    </xf>
    <xf numFmtId="9" fontId="2" fillId="2" borderId="0" xfId="0" applyNumberFormat="1" applyFont="1" applyFill="1" applyBorder="1" applyAlignment="1">
      <alignment horizontal="center"/>
    </xf>
    <xf numFmtId="0" fontId="2" fillId="2" borderId="0" xfId="0" applyFont="1" applyFill="1" applyBorder="1" applyAlignment="1">
      <alignment horizontal="center"/>
    </xf>
    <xf numFmtId="0" fontId="2" fillId="2" borderId="12" xfId="0" applyFont="1" applyFill="1" applyBorder="1" applyAlignment="1">
      <alignment horizontal="center"/>
    </xf>
    <xf numFmtId="0" fontId="2" fillId="2" borderId="10" xfId="0" applyFont="1" applyFill="1" applyBorder="1" applyAlignment="1">
      <alignment horizontal="center"/>
    </xf>
    <xf numFmtId="0" fontId="2" fillId="0" borderId="12"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 fillId="2" borderId="11" xfId="0" applyFont="1" applyFill="1" applyBorder="1" applyAlignment="1">
      <alignment horizontal="center"/>
    </xf>
    <xf numFmtId="0" fontId="3" fillId="0" borderId="0" xfId="0" applyFont="1" applyAlignment="1">
      <alignment horizontal="center"/>
    </xf>
    <xf numFmtId="9" fontId="2" fillId="0" borderId="7" xfId="0" applyNumberFormat="1" applyFont="1" applyFill="1" applyBorder="1" applyAlignment="1">
      <alignment horizontal="center"/>
    </xf>
    <xf numFmtId="9" fontId="2" fillId="0" borderId="0" xfId="0" applyNumberFormat="1" applyFont="1" applyFill="1" applyBorder="1" applyAlignment="1">
      <alignment horizontal="center"/>
    </xf>
    <xf numFmtId="9" fontId="2" fillId="0" borderId="8" xfId="0" applyNumberFormat="1" applyFont="1" applyFill="1" applyBorder="1" applyAlignment="1">
      <alignment horizontal="center"/>
    </xf>
    <xf numFmtId="0" fontId="2" fillId="0" borderId="7" xfId="0" applyFont="1" applyFill="1" applyBorder="1" applyAlignment="1">
      <alignment horizontal="center"/>
    </xf>
    <xf numFmtId="0" fontId="2" fillId="0" borderId="0" xfId="0" applyFont="1" applyFill="1" applyBorder="1" applyAlignment="1">
      <alignment horizontal="center"/>
    </xf>
    <xf numFmtId="0" fontId="2" fillId="0" borderId="8" xfId="0" applyFont="1" applyFill="1" applyBorder="1" applyAlignment="1">
      <alignment horizontal="center"/>
    </xf>
    <xf numFmtId="0" fontId="2" fillId="0" borderId="7" xfId="0" applyFont="1"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31"/>
  <sheetViews>
    <sheetView showGridLines="0" tabSelected="1" topLeftCell="A6" zoomScaleNormal="100" workbookViewId="0">
      <selection activeCell="AI15" sqref="AI15"/>
    </sheetView>
  </sheetViews>
  <sheetFormatPr defaultColWidth="9.140625" defaultRowHeight="12" x14ac:dyDescent="0.2"/>
  <cols>
    <col min="1" max="1" width="9.5703125" style="1" customWidth="1"/>
    <col min="2" max="2" width="8.85546875" style="1" bestFit="1" customWidth="1"/>
    <col min="3" max="3" width="8.85546875" style="1" hidden="1" customWidth="1"/>
    <col min="4" max="4" width="5.42578125" style="1" bestFit="1" customWidth="1"/>
    <col min="5" max="5" width="8.85546875" style="1" bestFit="1" customWidth="1"/>
    <col min="6" max="6" width="15.42578125" style="1" hidden="1" customWidth="1"/>
    <col min="7" max="7" width="6.42578125" style="1" bestFit="1" customWidth="1"/>
    <col min="8" max="8" width="8.85546875" style="1" bestFit="1" customWidth="1"/>
    <col min="9" max="9" width="8.85546875" style="1" hidden="1" customWidth="1"/>
    <col min="10" max="10" width="7.42578125" style="1" bestFit="1" customWidth="1"/>
    <col min="11" max="11" width="8.85546875" style="1" bestFit="1" customWidth="1"/>
    <col min="12" max="12" width="8.85546875" style="1" hidden="1" customWidth="1"/>
    <col min="13" max="13" width="7.42578125" style="1" bestFit="1" customWidth="1"/>
    <col min="14" max="14" width="8.85546875" style="1" bestFit="1" customWidth="1"/>
    <col min="15" max="15" width="8.85546875" style="1" hidden="1" customWidth="1"/>
    <col min="16" max="16" width="7.42578125" style="1" bestFit="1" customWidth="1"/>
    <col min="17" max="17" width="8.85546875" style="1" bestFit="1" customWidth="1"/>
    <col min="18" max="18" width="8.85546875" style="1" hidden="1" customWidth="1"/>
    <col min="19" max="19" width="7.42578125" style="1" bestFit="1" customWidth="1"/>
    <col min="20" max="20" width="8.85546875" style="1" bestFit="1" customWidth="1"/>
    <col min="21" max="21" width="8.85546875" style="1" hidden="1" customWidth="1"/>
    <col min="22" max="22" width="7.42578125" style="1" bestFit="1" customWidth="1"/>
    <col min="23" max="23" width="8.85546875" style="1" bestFit="1" customWidth="1"/>
    <col min="24" max="24" width="21.140625" style="1" hidden="1" customWidth="1"/>
    <col min="25" max="25" width="7.42578125" style="1" bestFit="1" customWidth="1"/>
    <col min="26" max="26" width="8.140625" style="1" bestFit="1" customWidth="1"/>
    <col min="27" max="27" width="10" style="1" hidden="1" customWidth="1"/>
    <col min="28" max="28" width="8.140625" style="1" customWidth="1"/>
    <col min="29" max="29" width="9.42578125" style="1" customWidth="1"/>
    <col min="30" max="30" width="14.42578125" style="1" hidden="1" customWidth="1"/>
    <col min="31" max="31" width="8.85546875" style="1" customWidth="1"/>
    <col min="32" max="32" width="9.7109375" style="1" customWidth="1"/>
    <col min="33" max="33" width="16.140625" style="1" hidden="1" customWidth="1"/>
    <col min="34" max="34" width="7.42578125" style="1" bestFit="1" customWidth="1"/>
    <col min="35" max="35" width="8.85546875" style="1" customWidth="1"/>
    <col min="36" max="36" width="15.28515625" style="1" hidden="1" customWidth="1"/>
    <col min="37" max="37" width="8.7109375" style="1" customWidth="1"/>
    <col min="38" max="38" width="8.85546875" style="1" bestFit="1" customWidth="1"/>
    <col min="39" max="39" width="7.42578125" style="1" bestFit="1" customWidth="1"/>
    <col min="40" max="16384" width="9.140625" style="1"/>
  </cols>
  <sheetData>
    <row r="1" spans="1:39" ht="15" x14ac:dyDescent="0.25">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24"/>
      <c r="AJ1" s="24"/>
      <c r="AK1" s="24"/>
      <c r="AL1" s="2"/>
    </row>
    <row r="2" spans="1:39" ht="15" x14ac:dyDescent="0.25">
      <c r="A2" s="52" t="s">
        <v>1</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24"/>
      <c r="AJ2" s="24"/>
      <c r="AK2" s="24"/>
      <c r="AL2" s="2"/>
    </row>
    <row r="3" spans="1:39" ht="15" x14ac:dyDescent="0.25">
      <c r="A3" s="52" t="s">
        <v>2</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24"/>
      <c r="AJ3" s="24"/>
      <c r="AK3" s="24"/>
      <c r="AL3" s="2"/>
    </row>
    <row r="5" spans="1:39" x14ac:dyDescent="0.2">
      <c r="A5" s="40" t="s">
        <v>3</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12"/>
      <c r="AJ5" s="12"/>
      <c r="AK5" s="12"/>
    </row>
    <row r="6" spans="1:39" x14ac:dyDescent="0.2">
      <c r="A6" s="40" t="s">
        <v>4</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12"/>
      <c r="AJ6" s="12"/>
      <c r="AK6" s="12"/>
    </row>
    <row r="7" spans="1:39" x14ac:dyDescent="0.2">
      <c r="A7" s="40" t="s">
        <v>5</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12"/>
      <c r="AJ7" s="12"/>
      <c r="AK7" s="12"/>
    </row>
    <row r="8" spans="1:39" x14ac:dyDescent="0.2">
      <c r="A8" s="40" t="s">
        <v>6</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12"/>
      <c r="AJ8" s="12"/>
      <c r="AK8" s="12"/>
    </row>
    <row r="9" spans="1:39" x14ac:dyDescent="0.2">
      <c r="A9" s="2"/>
      <c r="B9" s="2"/>
      <c r="C9" s="2"/>
      <c r="D9" s="2"/>
      <c r="E9" s="2"/>
      <c r="F9" s="2"/>
      <c r="G9" s="2"/>
      <c r="H9" s="2"/>
      <c r="I9" s="2"/>
      <c r="J9" s="2"/>
      <c r="K9" s="2"/>
      <c r="L9" s="2"/>
      <c r="M9" s="2"/>
      <c r="N9" s="2"/>
      <c r="O9" s="2"/>
      <c r="P9" s="2"/>
      <c r="Q9" s="2"/>
      <c r="R9" s="2"/>
      <c r="S9" s="2"/>
    </row>
    <row r="10" spans="1:39" x14ac:dyDescent="0.2">
      <c r="A10" s="23" t="s">
        <v>7</v>
      </c>
      <c r="B10" s="23"/>
      <c r="C10" s="23"/>
      <c r="D10" s="23"/>
      <c r="E10" s="23"/>
      <c r="F10" s="23"/>
      <c r="G10" s="23"/>
      <c r="H10" s="23"/>
      <c r="I10" s="23"/>
      <c r="J10" s="23"/>
      <c r="K10" s="23"/>
    </row>
    <row r="11" spans="1:39" x14ac:dyDescent="0.2">
      <c r="A11" s="23"/>
      <c r="B11" s="23"/>
      <c r="C11" s="23"/>
      <c r="D11" s="23"/>
      <c r="E11" s="23"/>
      <c r="F11" s="23"/>
      <c r="G11" s="23"/>
      <c r="H11" s="23"/>
      <c r="I11" s="23"/>
      <c r="J11" s="23"/>
      <c r="K11" s="23"/>
    </row>
    <row r="12" spans="1:39" x14ac:dyDescent="0.2">
      <c r="A12" s="23" t="s">
        <v>8</v>
      </c>
      <c r="B12" s="23"/>
      <c r="C12" s="23"/>
      <c r="D12" s="23"/>
      <c r="E12" s="23"/>
      <c r="F12" s="23"/>
      <c r="G12" s="23"/>
      <c r="H12" s="23"/>
      <c r="I12" s="23"/>
      <c r="J12" s="23"/>
      <c r="K12" s="23"/>
    </row>
    <row r="13" spans="1:39" x14ac:dyDescent="0.2">
      <c r="A13" s="23" t="s">
        <v>9</v>
      </c>
      <c r="B13" s="23"/>
      <c r="C13" s="23"/>
      <c r="D13" s="23"/>
      <c r="E13" s="23"/>
      <c r="F13" s="23"/>
      <c r="G13" s="23"/>
      <c r="H13" s="23"/>
      <c r="I13" s="23"/>
      <c r="J13" s="23"/>
      <c r="K13" s="23"/>
    </row>
    <row r="14" spans="1:39" ht="12.75" thickBot="1" x14ac:dyDescent="0.25"/>
    <row r="15" spans="1:39" ht="12.75" thickTop="1" x14ac:dyDescent="0.2">
      <c r="A15" s="21"/>
      <c r="B15" s="51" t="s">
        <v>10</v>
      </c>
      <c r="C15" s="51"/>
      <c r="D15" s="47"/>
      <c r="E15" s="48" t="s">
        <v>11</v>
      </c>
      <c r="F15" s="49"/>
      <c r="G15" s="50"/>
      <c r="H15" s="46" t="s">
        <v>12</v>
      </c>
      <c r="I15" s="51"/>
      <c r="J15" s="47"/>
      <c r="K15" s="48" t="s">
        <v>13</v>
      </c>
      <c r="L15" s="49"/>
      <c r="M15" s="50"/>
      <c r="N15" s="46" t="s">
        <v>14</v>
      </c>
      <c r="O15" s="51"/>
      <c r="P15" s="47"/>
      <c r="Q15" s="48" t="s">
        <v>15</v>
      </c>
      <c r="R15" s="49"/>
      <c r="S15" s="50"/>
      <c r="T15" s="46" t="s">
        <v>16</v>
      </c>
      <c r="U15" s="51"/>
      <c r="V15" s="47"/>
      <c r="W15" s="48" t="s">
        <v>17</v>
      </c>
      <c r="X15" s="49"/>
      <c r="Y15" s="50"/>
      <c r="Z15" s="46" t="s">
        <v>18</v>
      </c>
      <c r="AA15" s="51"/>
      <c r="AB15" s="47"/>
      <c r="AC15" s="48" t="s">
        <v>19</v>
      </c>
      <c r="AD15" s="49"/>
      <c r="AE15" s="50"/>
      <c r="AF15" s="46" t="s">
        <v>20</v>
      </c>
      <c r="AG15" s="51"/>
      <c r="AH15" s="47"/>
      <c r="AI15" s="22" t="s">
        <v>32</v>
      </c>
      <c r="AJ15" s="22"/>
      <c r="AK15" s="22"/>
      <c r="AL15" s="46" t="s">
        <v>21</v>
      </c>
      <c r="AM15" s="47"/>
    </row>
    <row r="16" spans="1:39" x14ac:dyDescent="0.2">
      <c r="A16" s="11"/>
      <c r="B16" s="44">
        <v>0.7</v>
      </c>
      <c r="C16" s="44"/>
      <c r="D16" s="37"/>
      <c r="E16" s="41">
        <v>1</v>
      </c>
      <c r="F16" s="42"/>
      <c r="G16" s="43"/>
      <c r="H16" s="36">
        <v>1.1000000000000001</v>
      </c>
      <c r="I16" s="44"/>
      <c r="J16" s="37"/>
      <c r="K16" s="41">
        <v>1.2</v>
      </c>
      <c r="L16" s="42"/>
      <c r="M16" s="43"/>
      <c r="N16" s="36">
        <v>1.3</v>
      </c>
      <c r="O16" s="44"/>
      <c r="P16" s="37"/>
      <c r="Q16" s="41">
        <v>1.4</v>
      </c>
      <c r="R16" s="42"/>
      <c r="S16" s="43"/>
      <c r="T16" s="36">
        <v>1.5</v>
      </c>
      <c r="U16" s="44"/>
      <c r="V16" s="37"/>
      <c r="W16" s="41">
        <v>1.6</v>
      </c>
      <c r="X16" s="42"/>
      <c r="Y16" s="43"/>
      <c r="Z16" s="36">
        <v>1.7</v>
      </c>
      <c r="AA16" s="44"/>
      <c r="AB16" s="37"/>
      <c r="AC16" s="41">
        <v>1.8</v>
      </c>
      <c r="AD16" s="42"/>
      <c r="AE16" s="43"/>
      <c r="AF16" s="36">
        <v>1.85</v>
      </c>
      <c r="AG16" s="44"/>
      <c r="AH16" s="37"/>
      <c r="AI16" s="53">
        <v>0.85</v>
      </c>
      <c r="AJ16" s="54"/>
      <c r="AK16" s="55"/>
      <c r="AL16" s="36">
        <v>0.85</v>
      </c>
      <c r="AM16" s="37"/>
    </row>
    <row r="17" spans="1:39" x14ac:dyDescent="0.2">
      <c r="A17" s="11" t="s">
        <v>22</v>
      </c>
      <c r="B17" s="45" t="s">
        <v>23</v>
      </c>
      <c r="C17" s="45"/>
      <c r="D17" s="39"/>
      <c r="E17" s="59" t="s">
        <v>23</v>
      </c>
      <c r="F17" s="60"/>
      <c r="G17" s="61"/>
      <c r="H17" s="38" t="s">
        <v>23</v>
      </c>
      <c r="I17" s="45"/>
      <c r="J17" s="39"/>
      <c r="K17" s="59" t="s">
        <v>23</v>
      </c>
      <c r="L17" s="60"/>
      <c r="M17" s="61"/>
      <c r="N17" s="38" t="s">
        <v>23</v>
      </c>
      <c r="O17" s="45"/>
      <c r="P17" s="39"/>
      <c r="Q17" s="59" t="s">
        <v>23</v>
      </c>
      <c r="R17" s="60"/>
      <c r="S17" s="61"/>
      <c r="T17" s="38" t="s">
        <v>23</v>
      </c>
      <c r="U17" s="45"/>
      <c r="V17" s="39"/>
      <c r="W17" s="59" t="s">
        <v>23</v>
      </c>
      <c r="X17" s="60"/>
      <c r="Y17" s="61"/>
      <c r="Z17" s="38" t="s">
        <v>23</v>
      </c>
      <c r="AA17" s="45"/>
      <c r="AB17" s="39"/>
      <c r="AC17" s="59" t="s">
        <v>23</v>
      </c>
      <c r="AD17" s="60"/>
      <c r="AE17" s="61"/>
      <c r="AF17" s="38" t="s">
        <v>23</v>
      </c>
      <c r="AG17" s="45"/>
      <c r="AH17" s="39"/>
      <c r="AI17" s="56" t="s">
        <v>24</v>
      </c>
      <c r="AJ17" s="57"/>
      <c r="AK17" s="58"/>
      <c r="AL17" s="38" t="s">
        <v>24</v>
      </c>
      <c r="AM17" s="39"/>
    </row>
    <row r="18" spans="1:39" ht="12.75" thickBot="1" x14ac:dyDescent="0.25">
      <c r="A18" s="10" t="s">
        <v>25</v>
      </c>
      <c r="B18" s="3" t="s">
        <v>26</v>
      </c>
      <c r="C18" s="3"/>
      <c r="D18" s="6" t="s">
        <v>27</v>
      </c>
      <c r="E18" s="7" t="s">
        <v>26</v>
      </c>
      <c r="F18" s="15"/>
      <c r="G18" s="8" t="s">
        <v>27</v>
      </c>
      <c r="H18" s="9" t="s">
        <v>26</v>
      </c>
      <c r="I18" s="3"/>
      <c r="J18" s="6" t="s">
        <v>27</v>
      </c>
      <c r="K18" s="7" t="s">
        <v>26</v>
      </c>
      <c r="L18" s="15"/>
      <c r="M18" s="8" t="s">
        <v>27</v>
      </c>
      <c r="N18" s="9" t="s">
        <v>26</v>
      </c>
      <c r="O18" s="3"/>
      <c r="P18" s="6" t="s">
        <v>27</v>
      </c>
      <c r="Q18" s="7" t="s">
        <v>26</v>
      </c>
      <c r="R18" s="15"/>
      <c r="S18" s="8" t="s">
        <v>27</v>
      </c>
      <c r="T18" s="9" t="s">
        <v>26</v>
      </c>
      <c r="U18" s="3"/>
      <c r="V18" s="6" t="s">
        <v>27</v>
      </c>
      <c r="W18" s="7" t="s">
        <v>26</v>
      </c>
      <c r="X18" s="15"/>
      <c r="Y18" s="8" t="s">
        <v>27</v>
      </c>
      <c r="Z18" s="9" t="s">
        <v>26</v>
      </c>
      <c r="AA18" s="3"/>
      <c r="AB18" s="6" t="s">
        <v>27</v>
      </c>
      <c r="AC18" s="7" t="s">
        <v>26</v>
      </c>
      <c r="AD18" s="15"/>
      <c r="AE18" s="8" t="s">
        <v>27</v>
      </c>
      <c r="AF18" s="9" t="s">
        <v>26</v>
      </c>
      <c r="AG18" s="3"/>
      <c r="AH18" s="6" t="s">
        <v>27</v>
      </c>
      <c r="AI18" s="16" t="s">
        <v>26</v>
      </c>
      <c r="AJ18" s="16"/>
      <c r="AK18" s="16" t="s">
        <v>27</v>
      </c>
      <c r="AL18" s="9" t="s">
        <v>26</v>
      </c>
      <c r="AM18" s="6" t="s">
        <v>27</v>
      </c>
    </row>
    <row r="19" spans="1:39" ht="17.25" customHeight="1" x14ac:dyDescent="0.2">
      <c r="A19" s="4">
        <v>2</v>
      </c>
      <c r="B19" s="17">
        <f>(Sheet2!B3/12)*$B$16</f>
        <v>1233.75</v>
      </c>
      <c r="C19" s="13">
        <f>ROUND(B19,0)+0.01</f>
        <v>1234.01</v>
      </c>
      <c r="D19" s="18">
        <v>0</v>
      </c>
      <c r="E19" s="17">
        <f>(Sheet2!B3/12)*$E$16</f>
        <v>1762.5</v>
      </c>
      <c r="F19" s="13">
        <f>ROUND(E19,0)+0.01</f>
        <v>1763.01</v>
      </c>
      <c r="G19" s="18">
        <v>0</v>
      </c>
      <c r="H19" s="17">
        <f>(Sheet2!B3/12)*$H$16</f>
        <v>1938.7500000000002</v>
      </c>
      <c r="I19" s="13">
        <f>ROUND(H19,0)+0.01</f>
        <v>1939.01</v>
      </c>
      <c r="J19" s="18">
        <f>ROUND((F19*0.03),0)</f>
        <v>53</v>
      </c>
      <c r="K19" s="17">
        <f>(Sheet2!B3/12)*$K$16</f>
        <v>2115</v>
      </c>
      <c r="L19" s="13">
        <f>ROUND(K19,0)+0.01</f>
        <v>2115.0100000000002</v>
      </c>
      <c r="M19" s="18">
        <f>ROUND((I19*0.03),0)</f>
        <v>58</v>
      </c>
      <c r="N19" s="17">
        <f>(Sheet2!B3/12)*$N$16</f>
        <v>2291.25</v>
      </c>
      <c r="O19" s="13">
        <f>ROUND(N19,0)+0.01</f>
        <v>2291.0100000000002</v>
      </c>
      <c r="P19" s="18">
        <f>ROUND((L19*0.03),0)</f>
        <v>63</v>
      </c>
      <c r="Q19" s="17">
        <f>(Sheet2!B3/12)*$Q$16</f>
        <v>2467.5</v>
      </c>
      <c r="R19" s="13">
        <f>ROUND(Q19,0)+0.01</f>
        <v>2468.0100000000002</v>
      </c>
      <c r="S19" s="18">
        <f>ROUND((O19*0.03),0)</f>
        <v>69</v>
      </c>
      <c r="T19" s="17">
        <f>(Sheet2!B3/12)*$T$16</f>
        <v>2643.75</v>
      </c>
      <c r="U19" s="13">
        <f>ROUND(T19,0)+0.01</f>
        <v>2644.01</v>
      </c>
      <c r="V19" s="18">
        <f>ROUND((R19*0.03),0)</f>
        <v>74</v>
      </c>
      <c r="W19" s="17">
        <f>(Sheet2!B3/12)*$W$16</f>
        <v>2820</v>
      </c>
      <c r="X19" s="13">
        <f>ROUND(W19,0)+0.01</f>
        <v>2820.01</v>
      </c>
      <c r="Y19" s="18">
        <f>ROUND((U19*0.03),0)</f>
        <v>79</v>
      </c>
      <c r="Z19" s="17">
        <f>(Sheet2!B3/12)*$Z$16</f>
        <v>2996.25</v>
      </c>
      <c r="AA19" s="13">
        <f>ROUND(Z19,0)+0.01</f>
        <v>2996.01</v>
      </c>
      <c r="AB19" s="18">
        <f>ROUND((X19*0.03),0)</f>
        <v>85</v>
      </c>
      <c r="AC19" s="17">
        <f>(Sheet2!B3/12)*$AC$16</f>
        <v>3172.5</v>
      </c>
      <c r="AD19" s="13">
        <f>ROUND(AC19,0)+0.01</f>
        <v>3173.01</v>
      </c>
      <c r="AE19" s="18">
        <f>ROUND((AA19*0.03),0)</f>
        <v>90</v>
      </c>
      <c r="AF19" s="17">
        <f>(Sheet2!B3/12)*$AF$16</f>
        <v>3260.625</v>
      </c>
      <c r="AG19" s="13">
        <f>ROUND(AF19,0)+0.01</f>
        <v>3261.01</v>
      </c>
      <c r="AH19" s="18">
        <f>ROUND((AD19*0.03),0)</f>
        <v>95</v>
      </c>
      <c r="AI19" s="20">
        <v>5171</v>
      </c>
      <c r="AJ19" s="14">
        <f>ROUND(AI19,0)+0.01</f>
        <v>5171.01</v>
      </c>
      <c r="AK19" s="18">
        <f>ROUND((AG19*0.03),0)</f>
        <v>98</v>
      </c>
      <c r="AL19" s="17">
        <v>5171</v>
      </c>
      <c r="AM19" s="18">
        <f>ROUND((AG19*0.03),0)</f>
        <v>98</v>
      </c>
    </row>
    <row r="20" spans="1:39" ht="17.25" customHeight="1" x14ac:dyDescent="0.2">
      <c r="A20" s="4">
        <v>3</v>
      </c>
      <c r="B20" s="17">
        <f>(Sheet2!B4/12)*$B$16</f>
        <v>1554.5833333333333</v>
      </c>
      <c r="C20" s="13">
        <f t="shared" ref="C20:C27" si="0">ROUND(B20,0)+0.01</f>
        <v>1555.01</v>
      </c>
      <c r="D20" s="19">
        <v>0</v>
      </c>
      <c r="E20" s="17">
        <f>(Sheet2!B4/12)*$E$16</f>
        <v>2220.8333333333335</v>
      </c>
      <c r="F20" s="13">
        <f t="shared" ref="F20:F27" si="1">ROUND(E20,0)+0.01</f>
        <v>2221.0100000000002</v>
      </c>
      <c r="G20" s="18">
        <v>0</v>
      </c>
      <c r="H20" s="17">
        <f>(Sheet2!B4/12)*$H$16</f>
        <v>2442.916666666667</v>
      </c>
      <c r="I20" s="13">
        <f t="shared" ref="I20:I27" si="2">ROUND(H20,0)+0.01</f>
        <v>2443.0100000000002</v>
      </c>
      <c r="J20" s="18">
        <f t="shared" ref="J20:J27" si="3">ROUND((F20*0.03),0)</f>
        <v>67</v>
      </c>
      <c r="K20" s="17">
        <f>(Sheet2!B4/12)*$K$16</f>
        <v>2665</v>
      </c>
      <c r="L20" s="13">
        <f t="shared" ref="L20:L27" si="4">ROUND(K20,0)+0.01</f>
        <v>2665.01</v>
      </c>
      <c r="M20" s="18">
        <f t="shared" ref="M20:M27" si="5">ROUND((I20*0.03),0)</f>
        <v>73</v>
      </c>
      <c r="N20" s="17">
        <f>(Sheet2!B4/12)*$N$16</f>
        <v>2887.0833333333335</v>
      </c>
      <c r="O20" s="13">
        <f t="shared" ref="O20:O27" si="6">ROUND(N20,0)+0.01</f>
        <v>2887.01</v>
      </c>
      <c r="P20" s="18">
        <f t="shared" ref="P20:P27" si="7">ROUND((L20*0.03),0)</f>
        <v>80</v>
      </c>
      <c r="Q20" s="17">
        <f>(Sheet2!B4/12)*$Q$16</f>
        <v>3109.1666666666665</v>
      </c>
      <c r="R20" s="13">
        <f t="shared" ref="R20:R27" si="8">ROUND(Q20,0)+0.01</f>
        <v>3109.01</v>
      </c>
      <c r="S20" s="18">
        <f t="shared" ref="S20:S27" si="9">ROUND((O20*0.03),0)</f>
        <v>87</v>
      </c>
      <c r="T20" s="17">
        <f>(Sheet2!B4/12)*$T$16</f>
        <v>3331.25</v>
      </c>
      <c r="U20" s="13">
        <f t="shared" ref="U20:U27" si="10">ROUND(T20,0)+0.01</f>
        <v>3331.01</v>
      </c>
      <c r="V20" s="18">
        <f t="shared" ref="V20:V27" si="11">ROUND((R20*0.03),0)</f>
        <v>93</v>
      </c>
      <c r="W20" s="17">
        <f>(Sheet2!B4/12)*$W$16</f>
        <v>3553.3333333333339</v>
      </c>
      <c r="X20" s="13">
        <f t="shared" ref="X20:X27" si="12">ROUND(W20,0)+0.01</f>
        <v>3553.01</v>
      </c>
      <c r="Y20" s="18">
        <f t="shared" ref="Y20:Y27" si="13">ROUND((U20*0.03),0)</f>
        <v>100</v>
      </c>
      <c r="Z20" s="17">
        <f>(Sheet2!B4/12)*$Z$16</f>
        <v>3775.416666666667</v>
      </c>
      <c r="AA20" s="13">
        <f t="shared" ref="AA20:AA27" si="14">ROUND(Z20,0)+0.01</f>
        <v>3775.01</v>
      </c>
      <c r="AB20" s="18">
        <f t="shared" ref="AB20:AB27" si="15">ROUND((X20*0.03),0)</f>
        <v>107</v>
      </c>
      <c r="AC20" s="17">
        <f>(Sheet2!B4/12)*$AC$16</f>
        <v>3997.5000000000005</v>
      </c>
      <c r="AD20" s="13">
        <f t="shared" ref="AD20:AD27" si="16">ROUND(AC20,0)+0.01</f>
        <v>3998.01</v>
      </c>
      <c r="AE20" s="18">
        <f t="shared" ref="AE20:AE27" si="17">ROUND((AA20*0.03),0)</f>
        <v>113</v>
      </c>
      <c r="AF20" s="17">
        <f>(Sheet2!B4/12)*$AF$16</f>
        <v>4108.541666666667</v>
      </c>
      <c r="AG20" s="13">
        <f t="shared" ref="AG20:AG27" si="18">ROUND(AF20,0)+0.01</f>
        <v>4109.01</v>
      </c>
      <c r="AH20" s="18">
        <f t="shared" ref="AH20:AH26" si="19">ROUND((AD20*0.03),0)</f>
        <v>120</v>
      </c>
      <c r="AI20" s="20">
        <v>6388</v>
      </c>
      <c r="AJ20" s="14">
        <f t="shared" ref="AJ20:AJ27" si="20">ROUND(AI20,0)+0.01</f>
        <v>6388.01</v>
      </c>
      <c r="AK20" s="18">
        <f t="shared" ref="AK20:AK27" si="21">ROUND((AG20*0.03),0)</f>
        <v>123</v>
      </c>
      <c r="AL20" s="17">
        <v>6388</v>
      </c>
      <c r="AM20" s="18">
        <f t="shared" ref="AM20:AM27" si="22">ROUND((AG20*0.03),0)</f>
        <v>123</v>
      </c>
    </row>
    <row r="21" spans="1:39" ht="17.25" customHeight="1" x14ac:dyDescent="0.2">
      <c r="A21" s="5">
        <v>4</v>
      </c>
      <c r="B21" s="17">
        <f>(Sheet2!B5/12)*$B$16</f>
        <v>1875.4166666666665</v>
      </c>
      <c r="C21" s="13">
        <f t="shared" si="0"/>
        <v>1875.01</v>
      </c>
      <c r="D21" s="19">
        <v>0</v>
      </c>
      <c r="E21" s="17">
        <f>(Sheet2!B5/12)*$E$16</f>
        <v>2679.1666666666665</v>
      </c>
      <c r="F21" s="13">
        <f t="shared" si="1"/>
        <v>2679.01</v>
      </c>
      <c r="G21" s="18">
        <v>0</v>
      </c>
      <c r="H21" s="17">
        <f>(Sheet2!B5/12)*$H$16</f>
        <v>2947.0833333333335</v>
      </c>
      <c r="I21" s="13">
        <f t="shared" si="2"/>
        <v>2947.01</v>
      </c>
      <c r="J21" s="18">
        <f t="shared" si="3"/>
        <v>80</v>
      </c>
      <c r="K21" s="17">
        <f>(Sheet2!B5/12)*$K$16</f>
        <v>3214.9999999999995</v>
      </c>
      <c r="L21" s="13">
        <f t="shared" si="4"/>
        <v>3215.01</v>
      </c>
      <c r="M21" s="18">
        <f t="shared" si="5"/>
        <v>88</v>
      </c>
      <c r="N21" s="17">
        <f>(Sheet2!B5/12)*$N$16</f>
        <v>3482.9166666666665</v>
      </c>
      <c r="O21" s="13">
        <f t="shared" si="6"/>
        <v>3483.01</v>
      </c>
      <c r="P21" s="18">
        <f t="shared" si="7"/>
        <v>96</v>
      </c>
      <c r="Q21" s="17">
        <f>(Sheet2!B5/12)*$Q$16</f>
        <v>3750.833333333333</v>
      </c>
      <c r="R21" s="13">
        <f t="shared" si="8"/>
        <v>3751.01</v>
      </c>
      <c r="S21" s="18">
        <f t="shared" si="9"/>
        <v>104</v>
      </c>
      <c r="T21" s="17">
        <f>(Sheet2!B5/12)*$T$16</f>
        <v>4018.75</v>
      </c>
      <c r="U21" s="13">
        <f t="shared" si="10"/>
        <v>4019.01</v>
      </c>
      <c r="V21" s="18">
        <f t="shared" si="11"/>
        <v>113</v>
      </c>
      <c r="W21" s="17">
        <f>(Sheet2!B5/12)*$W$16</f>
        <v>4286.666666666667</v>
      </c>
      <c r="X21" s="13">
        <f t="shared" si="12"/>
        <v>4287.01</v>
      </c>
      <c r="Y21" s="18">
        <f t="shared" si="13"/>
        <v>121</v>
      </c>
      <c r="Z21" s="17">
        <f>(Sheet2!B5/12)*$Z$16</f>
        <v>4554.583333333333</v>
      </c>
      <c r="AA21" s="13">
        <f t="shared" si="14"/>
        <v>4555.01</v>
      </c>
      <c r="AB21" s="18">
        <f t="shared" si="15"/>
        <v>129</v>
      </c>
      <c r="AC21" s="17">
        <f>(Sheet2!B5/12)*$AC$16</f>
        <v>4822.5</v>
      </c>
      <c r="AD21" s="13">
        <f t="shared" si="16"/>
        <v>4823.01</v>
      </c>
      <c r="AE21" s="18">
        <f t="shared" si="17"/>
        <v>137</v>
      </c>
      <c r="AF21" s="17">
        <f>(Sheet2!B5/12)*$AF$16</f>
        <v>4956.458333333333</v>
      </c>
      <c r="AG21" s="13">
        <f t="shared" si="18"/>
        <v>4956.01</v>
      </c>
      <c r="AH21" s="18">
        <f t="shared" si="19"/>
        <v>145</v>
      </c>
      <c r="AI21" s="20">
        <v>7605</v>
      </c>
      <c r="AJ21" s="14">
        <f t="shared" si="20"/>
        <v>7605.01</v>
      </c>
      <c r="AK21" s="18">
        <f t="shared" si="21"/>
        <v>149</v>
      </c>
      <c r="AL21" s="17">
        <v>7605</v>
      </c>
      <c r="AM21" s="18">
        <f t="shared" si="22"/>
        <v>149</v>
      </c>
    </row>
    <row r="22" spans="1:39" ht="17.25" customHeight="1" x14ac:dyDescent="0.2">
      <c r="A22" s="5">
        <v>5</v>
      </c>
      <c r="B22" s="17">
        <f>(Sheet2!B6/12)*$B$16</f>
        <v>2196.25</v>
      </c>
      <c r="C22" s="13">
        <f t="shared" si="0"/>
        <v>2196.0100000000002</v>
      </c>
      <c r="D22" s="19">
        <v>0</v>
      </c>
      <c r="E22" s="17">
        <f>(Sheet2!B6/12)*$E$16</f>
        <v>3137.5</v>
      </c>
      <c r="F22" s="13">
        <f t="shared" si="1"/>
        <v>3138.01</v>
      </c>
      <c r="G22" s="18">
        <v>0</v>
      </c>
      <c r="H22" s="17">
        <f>(Sheet2!B6/12)*$H$16</f>
        <v>3451.2500000000005</v>
      </c>
      <c r="I22" s="13">
        <f t="shared" si="2"/>
        <v>3451.01</v>
      </c>
      <c r="J22" s="18">
        <f t="shared" si="3"/>
        <v>94</v>
      </c>
      <c r="K22" s="17">
        <f>(Sheet2!B6/12)*$K$16</f>
        <v>3765</v>
      </c>
      <c r="L22" s="13">
        <f t="shared" si="4"/>
        <v>3765.01</v>
      </c>
      <c r="M22" s="18">
        <f t="shared" si="5"/>
        <v>104</v>
      </c>
      <c r="N22" s="17">
        <f>(Sheet2!B6/12)*$N$16</f>
        <v>4078.75</v>
      </c>
      <c r="O22" s="13">
        <f t="shared" si="6"/>
        <v>4079.01</v>
      </c>
      <c r="P22" s="18">
        <f t="shared" si="7"/>
        <v>113</v>
      </c>
      <c r="Q22" s="17">
        <f>(Sheet2!B6/12)*$Q$16</f>
        <v>4392.5</v>
      </c>
      <c r="R22" s="13">
        <f t="shared" si="8"/>
        <v>4393.01</v>
      </c>
      <c r="S22" s="18">
        <f t="shared" si="9"/>
        <v>122</v>
      </c>
      <c r="T22" s="17">
        <f>(Sheet2!B6/12)*$T$16</f>
        <v>4706.25</v>
      </c>
      <c r="U22" s="13">
        <f t="shared" si="10"/>
        <v>4706.01</v>
      </c>
      <c r="V22" s="18">
        <f t="shared" si="11"/>
        <v>132</v>
      </c>
      <c r="W22" s="17">
        <f>(Sheet2!B6/12)*$W$16</f>
        <v>5020</v>
      </c>
      <c r="X22" s="13">
        <f t="shared" si="12"/>
        <v>5020.01</v>
      </c>
      <c r="Y22" s="18">
        <f t="shared" si="13"/>
        <v>141</v>
      </c>
      <c r="Z22" s="17">
        <f>(Sheet2!B6/12)*$Z$16</f>
        <v>5333.75</v>
      </c>
      <c r="AA22" s="13">
        <f t="shared" si="14"/>
        <v>5334.01</v>
      </c>
      <c r="AB22" s="18">
        <f t="shared" si="15"/>
        <v>151</v>
      </c>
      <c r="AC22" s="17">
        <f>(Sheet2!B6/12)*$AC$16</f>
        <v>5647.5</v>
      </c>
      <c r="AD22" s="13">
        <f t="shared" si="16"/>
        <v>5648.01</v>
      </c>
      <c r="AE22" s="18">
        <f t="shared" si="17"/>
        <v>160</v>
      </c>
      <c r="AF22" s="17">
        <f>(Sheet2!B6/12)*$AF$16</f>
        <v>5804.375</v>
      </c>
      <c r="AG22" s="13">
        <f t="shared" si="18"/>
        <v>5804.01</v>
      </c>
      <c r="AH22" s="18">
        <f t="shared" si="19"/>
        <v>169</v>
      </c>
      <c r="AI22" s="20">
        <v>8822</v>
      </c>
      <c r="AJ22" s="14">
        <f t="shared" si="20"/>
        <v>8822.01</v>
      </c>
      <c r="AK22" s="18">
        <f t="shared" si="21"/>
        <v>174</v>
      </c>
      <c r="AL22" s="17">
        <v>8822</v>
      </c>
      <c r="AM22" s="18">
        <f t="shared" si="22"/>
        <v>174</v>
      </c>
    </row>
    <row r="23" spans="1:39" ht="17.25" customHeight="1" x14ac:dyDescent="0.2">
      <c r="A23" s="5">
        <v>6</v>
      </c>
      <c r="B23" s="17">
        <f>(Sheet2!B7/12)*$B$16</f>
        <v>2517.0833333333335</v>
      </c>
      <c r="C23" s="13">
        <f t="shared" si="0"/>
        <v>2517.0100000000002</v>
      </c>
      <c r="D23" s="19">
        <v>0</v>
      </c>
      <c r="E23" s="17">
        <f>(Sheet2!B7/12)*$E$16</f>
        <v>3595.8333333333335</v>
      </c>
      <c r="F23" s="13">
        <f t="shared" si="1"/>
        <v>3596.01</v>
      </c>
      <c r="G23" s="18">
        <v>0</v>
      </c>
      <c r="H23" s="17">
        <f>(Sheet2!B7/12)*$H$16</f>
        <v>3955.416666666667</v>
      </c>
      <c r="I23" s="13">
        <f t="shared" si="2"/>
        <v>3955.01</v>
      </c>
      <c r="J23" s="18">
        <f t="shared" si="3"/>
        <v>108</v>
      </c>
      <c r="K23" s="17">
        <f>(Sheet2!B7/12)*$K$16</f>
        <v>4315</v>
      </c>
      <c r="L23" s="13">
        <f t="shared" si="4"/>
        <v>4315.01</v>
      </c>
      <c r="M23" s="18">
        <f t="shared" si="5"/>
        <v>119</v>
      </c>
      <c r="N23" s="17">
        <f>(Sheet2!B7/12)*$N$16</f>
        <v>4674.5833333333339</v>
      </c>
      <c r="O23" s="13">
        <f t="shared" si="6"/>
        <v>4675.01</v>
      </c>
      <c r="P23" s="18">
        <f t="shared" si="7"/>
        <v>129</v>
      </c>
      <c r="Q23" s="17">
        <f>(Sheet2!B7/12)*$Q$16</f>
        <v>5034.166666666667</v>
      </c>
      <c r="R23" s="13">
        <f t="shared" si="8"/>
        <v>5034.01</v>
      </c>
      <c r="S23" s="18">
        <f t="shared" si="9"/>
        <v>140</v>
      </c>
      <c r="T23" s="17">
        <f>(Sheet2!B7/12)*$T$16</f>
        <v>5393.75</v>
      </c>
      <c r="U23" s="13">
        <f t="shared" si="10"/>
        <v>5394.01</v>
      </c>
      <c r="V23" s="18">
        <f t="shared" si="11"/>
        <v>151</v>
      </c>
      <c r="W23" s="17">
        <f>(Sheet2!B7/12)*$W$16</f>
        <v>5753.3333333333339</v>
      </c>
      <c r="X23" s="13">
        <f t="shared" si="12"/>
        <v>5753.01</v>
      </c>
      <c r="Y23" s="18">
        <f t="shared" si="13"/>
        <v>162</v>
      </c>
      <c r="Z23" s="17">
        <f>(Sheet2!B7/12)*$Z$16</f>
        <v>6112.916666666667</v>
      </c>
      <c r="AA23" s="13">
        <f t="shared" si="14"/>
        <v>6113.01</v>
      </c>
      <c r="AB23" s="18">
        <f t="shared" si="15"/>
        <v>173</v>
      </c>
      <c r="AC23" s="17">
        <f>(Sheet2!B7/12)*$AC$16</f>
        <v>6472.5</v>
      </c>
      <c r="AD23" s="13">
        <f t="shared" si="16"/>
        <v>6473.01</v>
      </c>
      <c r="AE23" s="18">
        <f t="shared" si="17"/>
        <v>183</v>
      </c>
      <c r="AF23" s="17">
        <f>(Sheet2!B7/12)*$AF$16</f>
        <v>6652.291666666667</v>
      </c>
      <c r="AG23" s="13">
        <f t="shared" si="18"/>
        <v>6652.01</v>
      </c>
      <c r="AH23" s="18">
        <f t="shared" si="19"/>
        <v>194</v>
      </c>
      <c r="AI23" s="20">
        <v>10038</v>
      </c>
      <c r="AJ23" s="14">
        <f t="shared" si="20"/>
        <v>10038.01</v>
      </c>
      <c r="AK23" s="18">
        <f t="shared" si="21"/>
        <v>200</v>
      </c>
      <c r="AL23" s="17">
        <v>10038</v>
      </c>
      <c r="AM23" s="18">
        <f t="shared" si="22"/>
        <v>200</v>
      </c>
    </row>
    <row r="24" spans="1:39" s="35" customFormat="1" ht="17.25" customHeight="1" x14ac:dyDescent="0.2">
      <c r="A24" s="30">
        <v>7</v>
      </c>
      <c r="B24" s="31">
        <f>(Sheet2!B8/12)*$B$16</f>
        <v>2837.9166666666665</v>
      </c>
      <c r="C24" s="13">
        <f t="shared" si="0"/>
        <v>2838.01</v>
      </c>
      <c r="D24" s="32">
        <v>0</v>
      </c>
      <c r="E24" s="31">
        <f>(Sheet2!B8/12)*$E$16</f>
        <v>4054.1666666666665</v>
      </c>
      <c r="F24" s="13">
        <f t="shared" si="1"/>
        <v>4054.01</v>
      </c>
      <c r="G24" s="33">
        <v>0</v>
      </c>
      <c r="H24" s="31">
        <f>(Sheet2!B8/12)*$H$16</f>
        <v>4459.5833333333339</v>
      </c>
      <c r="I24" s="13">
        <f t="shared" si="2"/>
        <v>4460.01</v>
      </c>
      <c r="J24" s="33">
        <f t="shared" si="3"/>
        <v>122</v>
      </c>
      <c r="K24" s="31">
        <f>(Sheet2!B8/12)*$K$16</f>
        <v>4865</v>
      </c>
      <c r="L24" s="13">
        <f t="shared" si="4"/>
        <v>4865.01</v>
      </c>
      <c r="M24" s="33">
        <f t="shared" si="5"/>
        <v>134</v>
      </c>
      <c r="N24" s="31">
        <f>(Sheet2!B8/12)*$N$16</f>
        <v>5270.416666666667</v>
      </c>
      <c r="O24" s="13">
        <f t="shared" si="6"/>
        <v>5270.01</v>
      </c>
      <c r="P24" s="33">
        <f t="shared" si="7"/>
        <v>146</v>
      </c>
      <c r="Q24" s="31">
        <f>(Sheet2!B8/12)*$Q$16</f>
        <v>5675.833333333333</v>
      </c>
      <c r="R24" s="13">
        <f t="shared" si="8"/>
        <v>5676.01</v>
      </c>
      <c r="S24" s="33">
        <f t="shared" si="9"/>
        <v>158</v>
      </c>
      <c r="T24" s="31">
        <f>(Sheet2!B8/12)*$T$16</f>
        <v>6081.25</v>
      </c>
      <c r="U24" s="13">
        <f t="shared" si="10"/>
        <v>6081.01</v>
      </c>
      <c r="V24" s="33">
        <f t="shared" si="11"/>
        <v>170</v>
      </c>
      <c r="W24" s="31">
        <f>(Sheet2!B8/12)*$W$16</f>
        <v>6486.666666666667</v>
      </c>
      <c r="X24" s="13">
        <f t="shared" si="12"/>
        <v>6487.01</v>
      </c>
      <c r="Y24" s="33">
        <f t="shared" si="13"/>
        <v>182</v>
      </c>
      <c r="Z24" s="31">
        <f>(Sheet2!B8/12)*$Z$16</f>
        <v>6892.083333333333</v>
      </c>
      <c r="AA24" s="13">
        <f t="shared" si="14"/>
        <v>6892.01</v>
      </c>
      <c r="AB24" s="33">
        <f t="shared" si="15"/>
        <v>195</v>
      </c>
      <c r="AC24" s="31">
        <f>(Sheet2!B8/12)*$AC$16</f>
        <v>7297.5</v>
      </c>
      <c r="AD24" s="13">
        <f t="shared" si="16"/>
        <v>7298.01</v>
      </c>
      <c r="AE24" s="33">
        <f t="shared" si="17"/>
        <v>207</v>
      </c>
      <c r="AF24" s="31">
        <f>(Sheet2!B8/12)*$AF$16</f>
        <v>7500.208333333333</v>
      </c>
      <c r="AG24" s="13">
        <f t="shared" si="18"/>
        <v>7500.01</v>
      </c>
      <c r="AH24" s="33">
        <f t="shared" si="19"/>
        <v>219</v>
      </c>
      <c r="AI24" s="34">
        <v>10267</v>
      </c>
      <c r="AJ24" s="14">
        <f t="shared" si="20"/>
        <v>10267.01</v>
      </c>
      <c r="AK24" s="33">
        <f t="shared" si="21"/>
        <v>225</v>
      </c>
      <c r="AL24" s="31">
        <v>10267</v>
      </c>
      <c r="AM24" s="33">
        <f t="shared" si="22"/>
        <v>225</v>
      </c>
    </row>
    <row r="25" spans="1:39" s="35" customFormat="1" ht="17.25" customHeight="1" x14ac:dyDescent="0.2">
      <c r="A25" s="30">
        <v>8</v>
      </c>
      <c r="B25" s="31">
        <f>(Sheet2!B9/12)*$B$16</f>
        <v>3158.75</v>
      </c>
      <c r="C25" s="13">
        <f t="shared" si="0"/>
        <v>3159.01</v>
      </c>
      <c r="D25" s="32">
        <v>0</v>
      </c>
      <c r="E25" s="31">
        <f>(Sheet2!B9/12)*$E$16</f>
        <v>4512.5</v>
      </c>
      <c r="F25" s="13">
        <f t="shared" si="1"/>
        <v>4513.01</v>
      </c>
      <c r="G25" s="33">
        <v>0</v>
      </c>
      <c r="H25" s="31">
        <f>(Sheet2!B9/12)*$H$16</f>
        <v>4963.75</v>
      </c>
      <c r="I25" s="13">
        <f t="shared" si="2"/>
        <v>4964.01</v>
      </c>
      <c r="J25" s="33">
        <f t="shared" si="3"/>
        <v>135</v>
      </c>
      <c r="K25" s="31">
        <f>(Sheet2!B9/12)*$K$16</f>
        <v>5415</v>
      </c>
      <c r="L25" s="13">
        <f t="shared" si="4"/>
        <v>5415.01</v>
      </c>
      <c r="M25" s="33">
        <f t="shared" si="5"/>
        <v>149</v>
      </c>
      <c r="N25" s="31">
        <f>(Sheet2!B9/12)*$N$16</f>
        <v>5866.25</v>
      </c>
      <c r="O25" s="13">
        <f t="shared" si="6"/>
        <v>5866.01</v>
      </c>
      <c r="P25" s="33">
        <f t="shared" si="7"/>
        <v>162</v>
      </c>
      <c r="Q25" s="31">
        <f>(Sheet2!B9/12)*$Q$16</f>
        <v>6317.5</v>
      </c>
      <c r="R25" s="13">
        <f t="shared" si="8"/>
        <v>6318.01</v>
      </c>
      <c r="S25" s="33">
        <f t="shared" si="9"/>
        <v>176</v>
      </c>
      <c r="T25" s="31">
        <f>(Sheet2!B9/12)*$T$16</f>
        <v>6768.75</v>
      </c>
      <c r="U25" s="13">
        <f t="shared" si="10"/>
        <v>6769.01</v>
      </c>
      <c r="V25" s="33">
        <f t="shared" si="11"/>
        <v>190</v>
      </c>
      <c r="W25" s="31">
        <f>(Sheet2!B9/12)*$W$16</f>
        <v>7220</v>
      </c>
      <c r="X25" s="13">
        <f t="shared" si="12"/>
        <v>7220.01</v>
      </c>
      <c r="Y25" s="33">
        <f t="shared" si="13"/>
        <v>203</v>
      </c>
      <c r="Z25" s="31">
        <f>(Sheet2!B9/12)*$Z$16</f>
        <v>7671.25</v>
      </c>
      <c r="AA25" s="13">
        <f t="shared" si="14"/>
        <v>7671.01</v>
      </c>
      <c r="AB25" s="33">
        <f t="shared" si="15"/>
        <v>217</v>
      </c>
      <c r="AC25" s="31">
        <f>(Sheet2!B9/12)*$AC$16</f>
        <v>8122.5</v>
      </c>
      <c r="AD25" s="13">
        <f t="shared" si="16"/>
        <v>8123.01</v>
      </c>
      <c r="AE25" s="33">
        <f t="shared" si="17"/>
        <v>230</v>
      </c>
      <c r="AF25" s="31">
        <f>(Sheet2!B9/12)*$AF$16</f>
        <v>8348.125</v>
      </c>
      <c r="AG25" s="13">
        <f t="shared" si="18"/>
        <v>8348.01</v>
      </c>
      <c r="AH25" s="33">
        <f t="shared" si="19"/>
        <v>244</v>
      </c>
      <c r="AI25" s="31">
        <v>10495</v>
      </c>
      <c r="AJ25" s="14">
        <f t="shared" si="20"/>
        <v>10495.01</v>
      </c>
      <c r="AK25" s="33">
        <f t="shared" si="21"/>
        <v>250</v>
      </c>
      <c r="AL25" s="31">
        <v>10495</v>
      </c>
      <c r="AM25" s="33">
        <f t="shared" si="22"/>
        <v>250</v>
      </c>
    </row>
    <row r="26" spans="1:39" s="35" customFormat="1" ht="17.25" customHeight="1" x14ac:dyDescent="0.2">
      <c r="A26" s="30">
        <v>9</v>
      </c>
      <c r="B26" s="31">
        <f>(Sheet2!B10/12)*$B$16</f>
        <v>3479.583333333333</v>
      </c>
      <c r="C26" s="13">
        <f t="shared" si="0"/>
        <v>3480.01</v>
      </c>
      <c r="D26" s="32">
        <v>0</v>
      </c>
      <c r="E26" s="31">
        <f>(Sheet2!B10/12)*$E$16</f>
        <v>4970.833333333333</v>
      </c>
      <c r="F26" s="13">
        <f t="shared" si="1"/>
        <v>4971.01</v>
      </c>
      <c r="G26" s="33">
        <v>0</v>
      </c>
      <c r="H26" s="31">
        <f>(Sheet2!B10/12)*$H$16</f>
        <v>5467.916666666667</v>
      </c>
      <c r="I26" s="13">
        <f t="shared" si="2"/>
        <v>5468.01</v>
      </c>
      <c r="J26" s="33">
        <f t="shared" si="3"/>
        <v>149</v>
      </c>
      <c r="K26" s="31">
        <f>(Sheet2!B10/12)*$K$16</f>
        <v>5964.9999999999991</v>
      </c>
      <c r="L26" s="13">
        <f t="shared" si="4"/>
        <v>5965.01</v>
      </c>
      <c r="M26" s="33">
        <f t="shared" si="5"/>
        <v>164</v>
      </c>
      <c r="N26" s="31">
        <f>(Sheet2!B10/12)*$N$16</f>
        <v>6462.083333333333</v>
      </c>
      <c r="O26" s="13">
        <f t="shared" si="6"/>
        <v>6462.01</v>
      </c>
      <c r="P26" s="33">
        <f t="shared" si="7"/>
        <v>179</v>
      </c>
      <c r="Q26" s="31">
        <f>(Sheet2!B10/12)*$Q$16</f>
        <v>6959.1666666666661</v>
      </c>
      <c r="R26" s="13">
        <f t="shared" si="8"/>
        <v>6959.01</v>
      </c>
      <c r="S26" s="33">
        <f t="shared" si="9"/>
        <v>194</v>
      </c>
      <c r="T26" s="31">
        <f>(Sheet2!B10/12)*$T$16</f>
        <v>7456.25</v>
      </c>
      <c r="U26" s="13">
        <f t="shared" si="10"/>
        <v>7456.01</v>
      </c>
      <c r="V26" s="33">
        <f t="shared" si="11"/>
        <v>209</v>
      </c>
      <c r="W26" s="31">
        <f>(Sheet2!B10/12)*$W$16</f>
        <v>7953.333333333333</v>
      </c>
      <c r="X26" s="13">
        <f t="shared" si="12"/>
        <v>7953.01</v>
      </c>
      <c r="Y26" s="33">
        <f t="shared" si="13"/>
        <v>224</v>
      </c>
      <c r="Z26" s="31">
        <f>(Sheet2!B10/12)*$Z$16</f>
        <v>8450.4166666666661</v>
      </c>
      <c r="AA26" s="13">
        <f t="shared" si="14"/>
        <v>8450.01</v>
      </c>
      <c r="AB26" s="33">
        <f t="shared" si="15"/>
        <v>239</v>
      </c>
      <c r="AC26" s="31">
        <f>(Sheet2!B10/12)*$AC$16</f>
        <v>8947.5</v>
      </c>
      <c r="AD26" s="13">
        <f t="shared" si="16"/>
        <v>8948.01</v>
      </c>
      <c r="AE26" s="33">
        <f t="shared" si="17"/>
        <v>254</v>
      </c>
      <c r="AF26" s="31">
        <f>(Sheet2!B10/12)*$AF$16</f>
        <v>9196.0416666666661</v>
      </c>
      <c r="AG26" s="13">
        <f t="shared" si="18"/>
        <v>9196.01</v>
      </c>
      <c r="AH26" s="33">
        <f t="shared" si="19"/>
        <v>268</v>
      </c>
      <c r="AI26" s="31">
        <v>10723</v>
      </c>
      <c r="AJ26" s="14">
        <f t="shared" si="20"/>
        <v>10723.01</v>
      </c>
      <c r="AK26" s="33">
        <f t="shared" si="21"/>
        <v>276</v>
      </c>
      <c r="AL26" s="31">
        <v>10723</v>
      </c>
      <c r="AM26" s="33">
        <f t="shared" si="22"/>
        <v>276</v>
      </c>
    </row>
    <row r="27" spans="1:39" s="35" customFormat="1" ht="17.25" customHeight="1" x14ac:dyDescent="0.2">
      <c r="A27" s="30">
        <v>10</v>
      </c>
      <c r="B27" s="31">
        <f>(Sheet2!B11/12)*$B$16</f>
        <v>3800.4166666666665</v>
      </c>
      <c r="C27" s="13">
        <f t="shared" si="0"/>
        <v>3800.01</v>
      </c>
      <c r="D27" s="32">
        <v>0</v>
      </c>
      <c r="E27" s="31">
        <f>(Sheet2!B11/12)*$E$16</f>
        <v>5429.166666666667</v>
      </c>
      <c r="F27" s="13">
        <f t="shared" si="1"/>
        <v>5429.01</v>
      </c>
      <c r="G27" s="33">
        <v>0</v>
      </c>
      <c r="H27" s="31">
        <f>(Sheet2!B11/12)*$H$16</f>
        <v>5972.0833333333339</v>
      </c>
      <c r="I27" s="13">
        <f t="shared" si="2"/>
        <v>5972.01</v>
      </c>
      <c r="J27" s="33">
        <f t="shared" si="3"/>
        <v>163</v>
      </c>
      <c r="K27" s="31">
        <f>(Sheet2!B11/12)*$K$16</f>
        <v>6515</v>
      </c>
      <c r="L27" s="13">
        <f t="shared" si="4"/>
        <v>6515.01</v>
      </c>
      <c r="M27" s="33">
        <f t="shared" si="5"/>
        <v>179</v>
      </c>
      <c r="N27" s="31">
        <f>(Sheet2!B11/12)*$N$16</f>
        <v>7057.916666666667</v>
      </c>
      <c r="O27" s="13">
        <f t="shared" si="6"/>
        <v>7058.01</v>
      </c>
      <c r="P27" s="33">
        <f t="shared" si="7"/>
        <v>195</v>
      </c>
      <c r="Q27" s="31">
        <f>(Sheet2!B11/12)*$Q$16</f>
        <v>7600.833333333333</v>
      </c>
      <c r="R27" s="13">
        <f t="shared" si="8"/>
        <v>7601.01</v>
      </c>
      <c r="S27" s="33">
        <f t="shared" si="9"/>
        <v>212</v>
      </c>
      <c r="T27" s="31">
        <f>(Sheet2!B11/12)*$T$16</f>
        <v>8143.75</v>
      </c>
      <c r="U27" s="13">
        <f t="shared" si="10"/>
        <v>8144.01</v>
      </c>
      <c r="V27" s="33">
        <f t="shared" si="11"/>
        <v>228</v>
      </c>
      <c r="W27" s="31">
        <f>(Sheet2!B11/12)*$W$16</f>
        <v>8686.6666666666679</v>
      </c>
      <c r="X27" s="13">
        <f t="shared" si="12"/>
        <v>8687.01</v>
      </c>
      <c r="Y27" s="33">
        <f t="shared" si="13"/>
        <v>244</v>
      </c>
      <c r="Z27" s="31">
        <f>(Sheet2!B11/12)*$Z$16</f>
        <v>9229.5833333333339</v>
      </c>
      <c r="AA27" s="13">
        <f t="shared" si="14"/>
        <v>9230.01</v>
      </c>
      <c r="AB27" s="33">
        <f t="shared" si="15"/>
        <v>261</v>
      </c>
      <c r="AC27" s="31">
        <f>(Sheet2!B11/12)*$AC$16</f>
        <v>9772.5</v>
      </c>
      <c r="AD27" s="13">
        <f t="shared" si="16"/>
        <v>9773.01</v>
      </c>
      <c r="AE27" s="33">
        <f t="shared" si="17"/>
        <v>277</v>
      </c>
      <c r="AF27" s="31">
        <f>(Sheet2!B11/12)*$AF$16</f>
        <v>10043.958333333334</v>
      </c>
      <c r="AG27" s="13">
        <f t="shared" si="18"/>
        <v>10044.01</v>
      </c>
      <c r="AH27" s="33">
        <f>ROUND((AD27*0.03),0)</f>
        <v>293</v>
      </c>
      <c r="AI27" s="31">
        <v>10951</v>
      </c>
      <c r="AJ27" s="14">
        <f t="shared" si="20"/>
        <v>10951.01</v>
      </c>
      <c r="AK27" s="33">
        <f t="shared" si="21"/>
        <v>301</v>
      </c>
      <c r="AL27" s="31">
        <v>10951</v>
      </c>
      <c r="AM27" s="33">
        <f t="shared" si="22"/>
        <v>301</v>
      </c>
    </row>
    <row r="31" spans="1:39" x14ac:dyDescent="0.2">
      <c r="AM31" s="1" t="s">
        <v>28</v>
      </c>
    </row>
  </sheetData>
  <mergeCells count="45">
    <mergeCell ref="AI17:AK17"/>
    <mergeCell ref="B17:D17"/>
    <mergeCell ref="E17:G17"/>
    <mergeCell ref="H17:J17"/>
    <mergeCell ref="K17:M17"/>
    <mergeCell ref="N17:P17"/>
    <mergeCell ref="Q17:S17"/>
    <mergeCell ref="T17:V17"/>
    <mergeCell ref="W17:Y17"/>
    <mergeCell ref="AC17:AE17"/>
    <mergeCell ref="AF17:AH17"/>
    <mergeCell ref="A1:AH1"/>
    <mergeCell ref="A2:AH2"/>
    <mergeCell ref="A3:AH3"/>
    <mergeCell ref="Z15:AB15"/>
    <mergeCell ref="AI16:AK16"/>
    <mergeCell ref="AF16:AH16"/>
    <mergeCell ref="T16:V16"/>
    <mergeCell ref="AL15:AM15"/>
    <mergeCell ref="Q15:S15"/>
    <mergeCell ref="B15:D15"/>
    <mergeCell ref="E15:G15"/>
    <mergeCell ref="H15:J15"/>
    <mergeCell ref="K15:M15"/>
    <mergeCell ref="N15:P15"/>
    <mergeCell ref="AC15:AE15"/>
    <mergeCell ref="AF15:AH15"/>
    <mergeCell ref="T15:V15"/>
    <mergeCell ref="W15:Y15"/>
    <mergeCell ref="AL16:AM16"/>
    <mergeCell ref="AL17:AM17"/>
    <mergeCell ref="A5:AH5"/>
    <mergeCell ref="A6:AH6"/>
    <mergeCell ref="A7:AH7"/>
    <mergeCell ref="A8:AH8"/>
    <mergeCell ref="W16:Y16"/>
    <mergeCell ref="Z16:AB16"/>
    <mergeCell ref="AC16:AE16"/>
    <mergeCell ref="B16:D16"/>
    <mergeCell ref="E16:G16"/>
    <mergeCell ref="H16:J16"/>
    <mergeCell ref="K16:M16"/>
    <mergeCell ref="N16:P16"/>
    <mergeCell ref="Q16:S16"/>
    <mergeCell ref="Z17:AB17"/>
  </mergeCells>
  <pageMargins left="0.01" right="0.01" top="0.75" bottom="0.75" header="0.3" footer="0.3"/>
  <pageSetup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630C5-776F-425C-A039-A244A7D126B3}">
  <dimension ref="A1:B14"/>
  <sheetViews>
    <sheetView workbookViewId="0">
      <selection activeCell="A29" sqref="A29"/>
    </sheetView>
  </sheetViews>
  <sheetFormatPr defaultRowHeight="15" x14ac:dyDescent="0.25"/>
  <cols>
    <col min="1" max="1" width="50.85546875" customWidth="1"/>
    <col min="2" max="2" width="37.85546875" customWidth="1"/>
  </cols>
  <sheetData>
    <row r="1" spans="1:2" x14ac:dyDescent="0.25">
      <c r="A1" t="s">
        <v>29</v>
      </c>
      <c r="B1" t="s">
        <v>30</v>
      </c>
    </row>
    <row r="2" spans="1:2" ht="15.75" x14ac:dyDescent="0.25">
      <c r="A2" s="25">
        <v>1</v>
      </c>
      <c r="B2" s="27">
        <v>15650</v>
      </c>
    </row>
    <row r="3" spans="1:2" ht="15.75" x14ac:dyDescent="0.25">
      <c r="A3" s="26">
        <f t="shared" ref="A3:A13" si="0">A2+1</f>
        <v>2</v>
      </c>
      <c r="B3" s="28">
        <v>21150</v>
      </c>
    </row>
    <row r="4" spans="1:2" ht="15.75" x14ac:dyDescent="0.25">
      <c r="A4" s="25">
        <f t="shared" si="0"/>
        <v>3</v>
      </c>
      <c r="B4" s="27">
        <v>26650</v>
      </c>
    </row>
    <row r="5" spans="1:2" ht="15.75" x14ac:dyDescent="0.25">
      <c r="A5" s="26">
        <f t="shared" si="0"/>
        <v>4</v>
      </c>
      <c r="B5" s="28">
        <v>32150</v>
      </c>
    </row>
    <row r="6" spans="1:2" ht="15.75" x14ac:dyDescent="0.25">
      <c r="A6" s="25">
        <f t="shared" si="0"/>
        <v>5</v>
      </c>
      <c r="B6" s="27">
        <v>37650</v>
      </c>
    </row>
    <row r="7" spans="1:2" ht="15.75" x14ac:dyDescent="0.25">
      <c r="A7" s="26">
        <f t="shared" si="0"/>
        <v>6</v>
      </c>
      <c r="B7" s="28">
        <v>43150</v>
      </c>
    </row>
    <row r="8" spans="1:2" ht="15.75" x14ac:dyDescent="0.25">
      <c r="A8" s="25">
        <f t="shared" si="0"/>
        <v>7</v>
      </c>
      <c r="B8" s="27">
        <v>48650</v>
      </c>
    </row>
    <row r="9" spans="1:2" ht="15.75" x14ac:dyDescent="0.25">
      <c r="A9" s="26">
        <f t="shared" si="0"/>
        <v>8</v>
      </c>
      <c r="B9" s="28">
        <v>54150</v>
      </c>
    </row>
    <row r="10" spans="1:2" ht="15.75" x14ac:dyDescent="0.25">
      <c r="A10" s="25">
        <v>9</v>
      </c>
      <c r="B10" s="29">
        <f>B9+B14</f>
        <v>59650</v>
      </c>
    </row>
    <row r="11" spans="1:2" ht="15.75" x14ac:dyDescent="0.25">
      <c r="A11" s="26">
        <f t="shared" si="0"/>
        <v>10</v>
      </c>
      <c r="B11" s="28">
        <f>B9+(2*B14)</f>
        <v>65150</v>
      </c>
    </row>
    <row r="12" spans="1:2" ht="15.75" x14ac:dyDescent="0.25">
      <c r="A12" s="25">
        <f t="shared" si="0"/>
        <v>11</v>
      </c>
      <c r="B12" s="29">
        <f>B9+(3*B14)</f>
        <v>70650</v>
      </c>
    </row>
    <row r="13" spans="1:2" ht="15.75" x14ac:dyDescent="0.25">
      <c r="A13" s="26">
        <f t="shared" si="0"/>
        <v>12</v>
      </c>
      <c r="B13" s="28">
        <f>B9+(4*B14)</f>
        <v>76150</v>
      </c>
    </row>
    <row r="14" spans="1:2" ht="15.75" x14ac:dyDescent="0.25">
      <c r="A14" s="25" t="s">
        <v>31</v>
      </c>
      <c r="B14">
        <v>5500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5F67A7FF36E84BBC4754DE3517B607" ma:contentTypeVersion="4" ma:contentTypeDescription="Create a new document." ma:contentTypeScope="" ma:versionID="7d58b4983800f9513cc23a4193c53172">
  <xsd:schema xmlns:xsd="http://www.w3.org/2001/XMLSchema" xmlns:xs="http://www.w3.org/2001/XMLSchema" xmlns:p="http://schemas.microsoft.com/office/2006/metadata/properties" xmlns:ns2="5c951592-3f6f-491d-96ec-fba95f7ba5ff" targetNamespace="http://schemas.microsoft.com/office/2006/metadata/properties" ma:root="true" ma:fieldsID="027e2e3b0faaaa0e3c0b7028e4543c50" ns2:_="">
    <xsd:import namespace="5c951592-3f6f-491d-96ec-fba95f7ba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51592-3f6f-491d-96ec-fba95f7ba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8C2282-89E2-41E8-B834-E4B25841D51B}">
  <ds:schemaRefs>
    <ds:schemaRef ds:uri="http://schemas.microsoft.com/sharepoint/v3/contenttype/forms"/>
  </ds:schemaRefs>
</ds:datastoreItem>
</file>

<file path=customXml/itemProps2.xml><?xml version="1.0" encoding="utf-8"?>
<ds:datastoreItem xmlns:ds="http://schemas.openxmlformats.org/officeDocument/2006/customXml" ds:itemID="{16973449-0191-4331-9701-6F7681D7E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951592-3f6f-491d-96ec-fba95f7ba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BABEDC-FE3C-4FD2-A4DA-0C113267CDBD}">
  <ds:schemaRefs>
    <ds:schemaRef ds:uri="5c951592-3f6f-491d-96ec-fba95f7ba5ff"/>
    <ds:schemaRef ds:uri="http://purl.org/dc/elements/1.1/"/>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SRS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SRS</dc:creator>
  <cp:keywords/>
  <dc:description/>
  <cp:lastModifiedBy>Christopher Watson  [DCF]</cp:lastModifiedBy>
  <cp:revision/>
  <dcterms:created xsi:type="dcterms:W3CDTF">2009-01-27T22:12:49Z</dcterms:created>
  <dcterms:modified xsi:type="dcterms:W3CDTF">2025-05-23T17:06:55Z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0x010100435F67A7FF36E84BBC4754DE3517B607</vt:lpwstr>
  </property>
</Properties>
</file>